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rari\Desktop\"/>
    </mc:Choice>
  </mc:AlternateContent>
  <xr:revisionPtr revIDLastSave="0" documentId="8_{BDF2CF4A-00D1-40CD-969C-EF3300E2F0F6}" xr6:coauthVersionLast="47" xr6:coauthVersionMax="47" xr10:uidLastSave="{00000000-0000-0000-0000-000000000000}"/>
  <bookViews>
    <workbookView xWindow="-120" yWindow="-120" windowWidth="29040" windowHeight="1584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state="hidden" r:id="rId4"/>
    <sheet name="MandatiTempi" sheetId="5" state="hidden" r:id="rId5"/>
    <sheet name="IndicatoreRiduzioneDebitoCR" sheetId="8" state="hidden" r:id="rId6"/>
    <sheet name="Debiti" sheetId="7" r:id="rId7"/>
    <sheet name="ElencoFatture" sheetId="9" state="hidden" r:id="rId8"/>
  </sheets>
  <definedNames>
    <definedName name="_xlnm.Print_Area" localSheetId="6">Debiti!$A$1:$AB$220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AC161" i="7"/>
  <c r="G5" i="7"/>
  <c r="G161" i="7"/>
  <c r="AC159" i="7"/>
  <c r="J159" i="7"/>
  <c r="AC158" i="7"/>
  <c r="J158" i="7"/>
  <c r="AC157" i="7"/>
  <c r="J157" i="7"/>
  <c r="AC156" i="7"/>
  <c r="J156" i="7"/>
  <c r="AC155" i="7"/>
  <c r="J155" i="7"/>
  <c r="AC154" i="7"/>
  <c r="J154" i="7"/>
  <c r="AC153" i="7"/>
  <c r="J153" i="7"/>
  <c r="AC152" i="7"/>
  <c r="J152" i="7"/>
  <c r="AC151" i="7"/>
  <c r="J151" i="7"/>
  <c r="AC150" i="7"/>
  <c r="J150" i="7"/>
  <c r="AC149" i="7"/>
  <c r="J149" i="7"/>
  <c r="AC148" i="7"/>
  <c r="J148" i="7"/>
  <c r="AC147" i="7"/>
  <c r="J147" i="7"/>
  <c r="AC146" i="7"/>
  <c r="J146" i="7"/>
  <c r="AC145" i="7"/>
  <c r="J145" i="7"/>
  <c r="AC144" i="7"/>
  <c r="J144" i="7"/>
  <c r="AC143" i="7"/>
  <c r="J143" i="7"/>
  <c r="AC142" i="7"/>
  <c r="J142" i="7"/>
  <c r="AC141" i="7"/>
  <c r="J141" i="7"/>
  <c r="AC140" i="7"/>
  <c r="J140" i="7"/>
  <c r="AC139" i="7"/>
  <c r="J139" i="7"/>
  <c r="AC138" i="7"/>
  <c r="J138" i="7"/>
  <c r="AC137" i="7"/>
  <c r="J137" i="7"/>
  <c r="AC136" i="7"/>
  <c r="J136" i="7"/>
  <c r="AC135" i="7"/>
  <c r="J135" i="7"/>
  <c r="AC134" i="7"/>
  <c r="J134" i="7"/>
  <c r="AC133" i="7"/>
  <c r="J133" i="7"/>
  <c r="AC132" i="7"/>
  <c r="J132" i="7"/>
  <c r="AC131" i="7"/>
  <c r="J131" i="7"/>
  <c r="AC130" i="7"/>
  <c r="J130" i="7"/>
  <c r="AC129" i="7"/>
  <c r="J129" i="7"/>
  <c r="AC128" i="7"/>
  <c r="J128" i="7"/>
  <c r="AC127" i="7"/>
  <c r="J127" i="7"/>
  <c r="AC126" i="7"/>
  <c r="J126" i="7"/>
  <c r="AC125" i="7"/>
  <c r="J125" i="7"/>
  <c r="AC124" i="7"/>
  <c r="J124" i="7"/>
  <c r="AC123" i="7"/>
  <c r="J123" i="7"/>
  <c r="AC122" i="7"/>
  <c r="J122" i="7"/>
  <c r="AC121" i="7"/>
  <c r="J121" i="7"/>
  <c r="AC120" i="7"/>
  <c r="J120" i="7"/>
  <c r="AC119" i="7"/>
  <c r="J119" i="7"/>
  <c r="AC118" i="7"/>
  <c r="J118" i="7"/>
  <c r="AC117" i="7"/>
  <c r="J117" i="7"/>
  <c r="AC116" i="7"/>
  <c r="J116" i="7"/>
  <c r="AC115" i="7"/>
  <c r="J115" i="7"/>
  <c r="AC114" i="7"/>
  <c r="J114" i="7"/>
  <c r="AC113" i="7"/>
  <c r="J113" i="7"/>
  <c r="AC112" i="7"/>
  <c r="J112" i="7"/>
  <c r="AC111" i="7"/>
  <c r="J111" i="7"/>
  <c r="AC110" i="7"/>
  <c r="J110" i="7"/>
  <c r="AC109" i="7"/>
  <c r="J109" i="7"/>
  <c r="AC108" i="7"/>
  <c r="J108" i="7"/>
  <c r="AC107" i="7"/>
  <c r="J107" i="7"/>
  <c r="AC106" i="7"/>
  <c r="J106" i="7"/>
  <c r="AC105" i="7"/>
  <c r="J105" i="7"/>
  <c r="AC104" i="7"/>
  <c r="J104" i="7"/>
  <c r="AC103" i="7"/>
  <c r="J103" i="7"/>
  <c r="AC102" i="7"/>
  <c r="J102" i="7"/>
  <c r="AC101" i="7"/>
  <c r="J101" i="7"/>
  <c r="AC100" i="7"/>
  <c r="J100" i="7"/>
  <c r="AC99" i="7"/>
  <c r="J99" i="7"/>
  <c r="AC98" i="7"/>
  <c r="J98" i="7"/>
  <c r="AC97" i="7"/>
  <c r="J97" i="7"/>
  <c r="AC96" i="7"/>
  <c r="J96" i="7"/>
  <c r="AC95" i="7"/>
  <c r="J95" i="7"/>
  <c r="AC94" i="7"/>
  <c r="J94" i="7"/>
  <c r="AC93" i="7"/>
  <c r="J93" i="7"/>
  <c r="AC92" i="7"/>
  <c r="J92" i="7"/>
  <c r="AC91" i="7"/>
  <c r="J91" i="7"/>
  <c r="AC90" i="7"/>
  <c r="J90" i="7"/>
  <c r="AC89" i="7"/>
  <c r="J89" i="7"/>
  <c r="AC88" i="7"/>
  <c r="J88" i="7"/>
  <c r="AC87" i="7"/>
  <c r="J87" i="7"/>
  <c r="AC86" i="7"/>
  <c r="J86" i="7"/>
  <c r="AC85" i="7"/>
  <c r="J85" i="7"/>
  <c r="AC84" i="7"/>
  <c r="J84" i="7"/>
  <c r="AC83" i="7"/>
  <c r="J83" i="7"/>
  <c r="AC82" i="7"/>
  <c r="J82" i="7"/>
  <c r="AC81" i="7"/>
  <c r="J81" i="7"/>
  <c r="AC80" i="7"/>
  <c r="J80" i="7"/>
  <c r="AC79" i="7"/>
  <c r="J79" i="7"/>
  <c r="AC78" i="7"/>
  <c r="J78" i="7"/>
  <c r="AC77" i="7"/>
  <c r="J77" i="7"/>
  <c r="AC76" i="7"/>
  <c r="J76" i="7"/>
  <c r="AC75" i="7"/>
  <c r="J75" i="7"/>
  <c r="AC74" i="7"/>
  <c r="J74" i="7"/>
  <c r="AC73" i="7"/>
  <c r="J73" i="7"/>
  <c r="AC72" i="7"/>
  <c r="J72" i="7"/>
  <c r="AC71" i="7"/>
  <c r="J71" i="7"/>
  <c r="AC70" i="7"/>
  <c r="J70" i="7"/>
  <c r="AC69" i="7"/>
  <c r="J69" i="7"/>
  <c r="AC68" i="7"/>
  <c r="J68" i="7"/>
  <c r="AC67" i="7"/>
  <c r="J67" i="7"/>
  <c r="AC66" i="7"/>
  <c r="J66" i="7"/>
  <c r="AC65" i="7"/>
  <c r="J65" i="7"/>
  <c r="AC64" i="7"/>
  <c r="J64" i="7"/>
  <c r="AC63" i="7"/>
  <c r="J63" i="7"/>
  <c r="AC62" i="7"/>
  <c r="J62" i="7"/>
  <c r="AC61" i="7"/>
  <c r="J61" i="7"/>
  <c r="AC60" i="7"/>
  <c r="J60" i="7"/>
  <c r="AC59" i="7"/>
  <c r="J59" i="7"/>
  <c r="AC58" i="7"/>
  <c r="J58" i="7"/>
  <c r="AC57" i="7"/>
  <c r="J57" i="7"/>
  <c r="AC56" i="7"/>
  <c r="J56" i="7"/>
  <c r="AC55" i="7"/>
  <c r="J55" i="7"/>
  <c r="AC54" i="7"/>
  <c r="J54" i="7"/>
  <c r="AC53" i="7"/>
  <c r="J53" i="7"/>
  <c r="AC52" i="7"/>
  <c r="J52" i="7"/>
  <c r="AC51" i="7"/>
  <c r="J51" i="7"/>
  <c r="AC50" i="7"/>
  <c r="J50" i="7"/>
  <c r="AC49" i="7"/>
  <c r="J49" i="7"/>
  <c r="AC48" i="7"/>
  <c r="J48" i="7"/>
  <c r="AC47" i="7"/>
  <c r="J47" i="7"/>
  <c r="AC46" i="7"/>
  <c r="J46" i="7"/>
  <c r="AC45" i="7"/>
  <c r="J45" i="7"/>
  <c r="AC44" i="7"/>
  <c r="J44" i="7"/>
  <c r="AC43" i="7"/>
  <c r="J43" i="7"/>
  <c r="AC42" i="7"/>
  <c r="J42" i="7"/>
  <c r="AC41" i="7"/>
  <c r="J41" i="7"/>
  <c r="AC40" i="7"/>
  <c r="J40" i="7"/>
  <c r="AC39" i="7"/>
  <c r="J39" i="7"/>
  <c r="AC38" i="7"/>
  <c r="J38" i="7"/>
  <c r="AC37" i="7"/>
  <c r="J37" i="7"/>
  <c r="AC36" i="7"/>
  <c r="J36" i="7"/>
  <c r="AC35" i="7"/>
  <c r="J35" i="7"/>
  <c r="AC34" i="7"/>
  <c r="J34" i="7"/>
  <c r="AC33" i="7"/>
  <c r="J33" i="7"/>
  <c r="AC32" i="7"/>
  <c r="J32" i="7"/>
  <c r="AC31" i="7"/>
  <c r="J31" i="7"/>
  <c r="AC30" i="7"/>
  <c r="J30" i="7"/>
  <c r="AC29" i="7"/>
  <c r="J29" i="7"/>
  <c r="AC28" i="7"/>
  <c r="J28" i="7"/>
  <c r="AC27" i="7"/>
  <c r="J27" i="7"/>
  <c r="AC26" i="7"/>
  <c r="J26" i="7"/>
  <c r="AC25" i="7"/>
  <c r="J25" i="7"/>
  <c r="AC24" i="7"/>
  <c r="J24" i="7"/>
  <c r="AC23" i="7"/>
  <c r="J23" i="7"/>
  <c r="AC22" i="7"/>
  <c r="J22" i="7"/>
  <c r="AC21" i="7"/>
  <c r="J21" i="7"/>
  <c r="AC20" i="7"/>
  <c r="J20" i="7"/>
  <c r="AC19" i="7"/>
  <c r="J19" i="7"/>
  <c r="AC18" i="7"/>
  <c r="J18" i="7"/>
  <c r="AC17" i="7"/>
  <c r="J17" i="7"/>
  <c r="AC16" i="7"/>
  <c r="J16" i="7"/>
  <c r="AC15" i="7"/>
  <c r="J15" i="7"/>
  <c r="AC14" i="7"/>
  <c r="J14" i="7"/>
  <c r="AC13" i="7"/>
  <c r="J13" i="7"/>
  <c r="AC12" i="7"/>
  <c r="J12" i="7"/>
  <c r="AC11" i="7"/>
  <c r="J11" i="7"/>
  <c r="C7" i="8"/>
  <c r="H8" i="9"/>
  <c r="C9" i="8"/>
  <c r="G9" i="8"/>
  <c r="C10" i="8"/>
  <c r="C11" i="8"/>
  <c r="G11" i="8"/>
  <c r="G15" i="8"/>
  <c r="L15" i="8"/>
  <c r="C13" i="8"/>
  <c r="G13" i="8"/>
  <c r="L13" i="8"/>
  <c r="E5" i="8"/>
</calcChain>
</file>

<file path=xl/sharedStrings.xml><?xml version="1.0" encoding="utf-8"?>
<sst xmlns="http://schemas.openxmlformats.org/spreadsheetml/2006/main" count="2187" uniqueCount="715">
  <si>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</si>
  <si>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</si>
  <si>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</si>
  <si>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</si>
  <si>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</si>
  <si>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</si>
  <si>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</si>
  <si>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</si>
  <si>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</si>
  <si>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</si>
  <si>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</si>
  <si>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</si>
  <si>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</si>
  <si>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</si>
  <si>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</si>
  <si>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</si>
  <si>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</si>
  <si>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</si>
  <si>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</si>
  <si>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</si>
  <si>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</si>
  <si>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</si>
  <si>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</si>
  <si>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</si>
  <si>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</si>
  <si>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</si>
  <si>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</si>
  <si>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</si>
  <si>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</si>
  <si>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</si>
  <si>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</si>
  <si>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</si>
  <si>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</si>
  <si>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</si>
  <si>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</si>
  <si>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</si>
  <si>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</si>
  <si>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</si>
  <si>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</si>
  <si>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</si>
  <si>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</si>
  <si>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</si>
  <si>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</si>
  <si>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</si>
  <si>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</si>
  <si>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</si>
  <si>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</si>
  <si>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</si>
  <si>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</si>
  <si>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</si>
  <si>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</si>
  <si>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</si>
  <si>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</si>
  <si>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</si>
  <si>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</si>
  <si>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</si>
  <si>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</si>
  <si>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</si>
  <si>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</si>
  <si>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</si>
  <si>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</si>
  <si>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</si>
  <si>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</si>
  <si>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</si>
  <si>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</si>
  <si>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</si>
  <si>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</si>
  <si>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</si>
  <si>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</si>
  <si>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</si>
  <si>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</si>
  <si>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</si>
  <si>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</t>
  </si>
  <si>
    <t>Numero Imprese Creditrici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</si>
  <si>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</si>
  <si>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</si>
  <si>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</si>
  <si>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</si>
  <si>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</si>
  <si>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</si>
  <si>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</si>
  <si>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</si>
  <si>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</si>
  <si>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</si>
  <si>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</si>
  <si>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</si>
  <si>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</si>
  <si>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</si>
  <si>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</si>
  <si>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</si>
  <si>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</si>
  <si>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</si>
  <si>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</si>
  <si>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</si>
  <si>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</si>
  <si>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</si>
  <si>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</si>
  <si>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</si>
  <si>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</si>
  <si>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</si>
  <si>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</si>
  <si>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</si>
  <si>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</si>
  <si>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Netto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</si>
  <si>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</si>
  <si>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</si>
  <si>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</si>
  <si>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</si>
  <si>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</si>
  <si>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</si>
  <si>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</si>
  <si>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</si>
  <si>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</si>
  <si>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A.R.P.A. Valle d'Aosta</t>
  </si>
  <si>
    <t>Ammontare Complessivo dei Debiti e del Numero delle Imprese Creditrici - Elenco Fatture da Pagare Anno 2023</t>
  </si>
  <si>
    <t>25/01/2023</t>
  </si>
  <si>
    <t>FE000120230000143771</t>
  </si>
  <si>
    <t>13/01/2023</t>
  </si>
  <si>
    <t>MESE DI DICEMBRE 2023 - Fornitura Gas Naturale 14 - Convenzione CONSIP -  LOTTO 1 (Piemonte, Valle d'Aosta e Liguria) - Periodo 01/11/2022 - 31/10/2023</t>
  </si>
  <si>
    <t>SI</t>
  </si>
  <si>
    <t>ZC2379803B</t>
  </si>
  <si>
    <t>17/01/2023</t>
  </si>
  <si>
    <t>AGSM Energia S.p.A.</t>
  </si>
  <si>
    <t>02968430237</t>
  </si>
  <si>
    <t>Direzione amministrativa</t>
  </si>
  <si>
    <t>03/04/2023</t>
  </si>
  <si>
    <t>18/03/2023</t>
  </si>
  <si>
    <t>08/03/2023</t>
  </si>
  <si>
    <t>FE000120230000662513</t>
  </si>
  <si>
    <t>24/02/2023</t>
  </si>
  <si>
    <t>MESE DI GENNAIO 2023 - FE000120230000000000662513B/BOLLETTAZIONE MASSIVA Fornitura di gas naturale</t>
  </si>
  <si>
    <t>28/02/2023</t>
  </si>
  <si>
    <t>28/04/2023</t>
  </si>
  <si>
    <t>30/03/2023</t>
  </si>
  <si>
    <t>FE000120230001009856</t>
  </si>
  <si>
    <t>24/03/2023</t>
  </si>
  <si>
    <t>Fornitura di gas naturale-Periodo 01/11/2022-28/02/2023 + conguagli fino al 31/01/2023</t>
  </si>
  <si>
    <t>27/03/2023</t>
  </si>
  <si>
    <t>26/04/2023</t>
  </si>
  <si>
    <t>PA/000004</t>
  </si>
  <si>
    <t>27/02/2023</t>
  </si>
  <si>
    <t>MANCA CCD - Assolvimento virtuale dell'imposta ai sensi del DM 17.6.2014</t>
  </si>
  <si>
    <t>NO</t>
  </si>
  <si>
    <t>Z5C39DBD63</t>
  </si>
  <si>
    <t>AiCARR Formazione</t>
  </si>
  <si>
    <t>08326100966</t>
  </si>
  <si>
    <t/>
  </si>
  <si>
    <t>Amministrazione - Ufficio Personale</t>
  </si>
  <si>
    <t>05/04/2023</t>
  </si>
  <si>
    <t>31/12/2022</t>
  </si>
  <si>
    <t>1649/2022</t>
  </si>
  <si>
    <t>21/12/2022</t>
  </si>
  <si>
    <t>ANALISI SU PRODOTTI DISINFETTANTI VERB. AM-SR-LB/115/22 E AM-SR-LB/116/22 DEL 12/07/2022 E AM-LB/120/22 DEL 18/07/2022 - ESITI ANALITICI NS. PROT. 115730 E 115743 DEL 19/12/2022</t>
  </si>
  <si>
    <t>Z473856C9D</t>
  </si>
  <si>
    <t>22/12/2022</t>
  </si>
  <si>
    <t>Arpa Piemonte</t>
  </si>
  <si>
    <t>07176380017</t>
  </si>
  <si>
    <t>Sezione Laboratorio chimico, biologico e mineralogico</t>
  </si>
  <si>
    <t>20/02/2023</t>
  </si>
  <si>
    <t>990/33</t>
  </si>
  <si>
    <t>23/02/2023</t>
  </si>
  <si>
    <t>PARTECIPAZIONE CORSO ADEMPIMENTI SCARICHI IDRICI- (Bonifico con CARTA PREPAGATA) - (Abbuono per i 2€ di bollo-Prot.4707/2023)</t>
  </si>
  <si>
    <t>ZD739D00F4</t>
  </si>
  <si>
    <t>Arpa Umbria</t>
  </si>
  <si>
    <t>02446620540</t>
  </si>
  <si>
    <t>94086960542</t>
  </si>
  <si>
    <t>24/04/2023</t>
  </si>
  <si>
    <t>16/11/2022</t>
  </si>
  <si>
    <t>N203/2022/427</t>
  </si>
  <si>
    <t>27/10/2022</t>
  </si>
  <si>
    <t>BUONO D'ORDINE N. 13 DEL 31/01/2022 -  VERBALE DEL 28/06/2022 RDP DA N .864022 A 864031, 864033 864035 DA 864037 A 864039 DA 864044 A 864046 (18 CAMPIONI)</t>
  </si>
  <si>
    <t>ZF335018D8</t>
  </si>
  <si>
    <t>07/11/2022</t>
  </si>
  <si>
    <t>ARPA Veneto</t>
  </si>
  <si>
    <t>03382700288</t>
  </si>
  <si>
    <t>92111430283</t>
  </si>
  <si>
    <t>03/01/2023</t>
  </si>
  <si>
    <t>31/03/2023</t>
  </si>
  <si>
    <t>167</t>
  </si>
  <si>
    <t>17/03/2023</t>
  </si>
  <si>
    <t>MANCA CCD - Corso di formazione e-learning, dal 6 al 7 marzo 2023- Analisi Costi Benefici: modalità operative e casi di studio nel settore ambientale-Dipendenti:Claudia Desandré, Devis Panont e Giancarlo Rosso</t>
  </si>
  <si>
    <t>Z883A12EEC</t>
  </si>
  <si>
    <t>22/03/2023</t>
  </si>
  <si>
    <t>Associazione ASSFORM</t>
  </si>
  <si>
    <t>00634260079</t>
  </si>
  <si>
    <t>16/05/2023</t>
  </si>
  <si>
    <t>20/05/2023</t>
  </si>
  <si>
    <t>1/19</t>
  </si>
  <si>
    <t>28/03/2023</t>
  </si>
  <si>
    <t>QUOTE ASSOCIATIVE DA CORRISPONDERE A VARIO TITOLO PER L'ANNO 2023</t>
  </si>
  <si>
    <t>Associazione Italiana Radioprotezione (AIRP)</t>
  </si>
  <si>
    <t>02650880129</t>
  </si>
  <si>
    <t>01224030120</t>
  </si>
  <si>
    <t>Direzione generale</t>
  </si>
  <si>
    <t>06/04/2023</t>
  </si>
  <si>
    <t>27/05/2023</t>
  </si>
  <si>
    <t>000000900004711D</t>
  </si>
  <si>
    <t>PEDAGGI AUTOSTRADALI MESE DI FEBBRAIO 2023</t>
  </si>
  <si>
    <t>Autostrade per l'Italia S.p.A.</t>
  </si>
  <si>
    <t>07516911000</t>
  </si>
  <si>
    <t>29/04/2023</t>
  </si>
  <si>
    <t>29/03/2023</t>
  </si>
  <si>
    <t>20/2023/59</t>
  </si>
  <si>
    <t>10/03/2023</t>
  </si>
  <si>
    <t>RECUPERO SPESE DI BOLLO CONVENZIONE PER LO SVOLGIMENTO DI CONTROLLI AMBIENTALI MICROBIOLOGICI 2023</t>
  </si>
  <si>
    <t>Azienda USL</t>
  </si>
  <si>
    <t>00177330073</t>
  </si>
  <si>
    <t>91001750073</t>
  </si>
  <si>
    <t>08/05/2023</t>
  </si>
  <si>
    <t>09/05/2023</t>
  </si>
  <si>
    <t>30/12/2019</t>
  </si>
  <si>
    <t>90008450</t>
  </si>
  <si>
    <t>19/07/2018</t>
  </si>
  <si>
    <t>IN ATTESA NOTA DI CREDITO - Prot. 9750 del 19.08.20 - Interessi per ritardato pagamento, calcolati come da allegato tabulato.</t>
  </si>
  <si>
    <t>16/12/2019</t>
  </si>
  <si>
    <t>Banca Farmafactoring S.p.A (Edison Energia cedente)</t>
  </si>
  <si>
    <t>08526440154</t>
  </si>
  <si>
    <t>*</t>
  </si>
  <si>
    <t>90011725</t>
  </si>
  <si>
    <t>24/10/2018</t>
  </si>
  <si>
    <t>IN ATTESA NOTA DI CREDITO - Prot. 9750 del 19.08.20  -Interessi per ritardato pagamento, calcolati come da allegato tabulato.</t>
  </si>
  <si>
    <t>1020590930</t>
  </si>
  <si>
    <t>fornitura annuale, A SCALARE, di gallerie per l'identificazione microbica per l'area operativa Biologia, microbiologia e virologia (TD 3395221).</t>
  </si>
  <si>
    <t>ZE9398355B</t>
  </si>
  <si>
    <t>23/03/2023</t>
  </si>
  <si>
    <t>Biomerieux Italia S.p.a.</t>
  </si>
  <si>
    <t>01696821006</t>
  </si>
  <si>
    <t>07146020586</t>
  </si>
  <si>
    <t>21/05/2023</t>
  </si>
  <si>
    <t>10/10/2022</t>
  </si>
  <si>
    <t>2200030022</t>
  </si>
  <si>
    <t>13/09/2022</t>
  </si>
  <si>
    <t>IN ATTESA NC - Fornitura iQ-Check Screen L. pneumophila (Nota prodotto non richiesto)</t>
  </si>
  <si>
    <t>Z7A3550F46</t>
  </si>
  <si>
    <t>14/09/2022</t>
  </si>
  <si>
    <t>Bio-Rad Srl</t>
  </si>
  <si>
    <t>00801720152</t>
  </si>
  <si>
    <t>13/11/2022</t>
  </si>
  <si>
    <t>27/01/2023</t>
  </si>
  <si>
    <t>2300000726</t>
  </si>
  <si>
    <t>10/01/2023</t>
  </si>
  <si>
    <t>Internal reference - 9639466729 Contributo CONAI assolto ove previsto- Art. 38 DLGS 22/97 Termini e Condizioni: www.bio-rad.com/terms-conditions Gentile Cliente, come previsto dalla Legge di bilancio 2018, a decorrere da ottobre 2019, tutti gli ordini di</t>
  </si>
  <si>
    <t>11/01/2023</t>
  </si>
  <si>
    <t>12/03/2023</t>
  </si>
  <si>
    <t>01/02/2023</t>
  </si>
  <si>
    <t>2300001107</t>
  </si>
  <si>
    <t>12/01/2023</t>
  </si>
  <si>
    <t>fornitura annuale, a scalare, di kit e reattivi PCR Real Time per l'area operativa Microbiologia e Biologia, per il tramite MePA</t>
  </si>
  <si>
    <t>16/01/2023</t>
  </si>
  <si>
    <t>15/03/2023</t>
  </si>
  <si>
    <t>09/01/2023</t>
  </si>
  <si>
    <t>1474</t>
  </si>
  <si>
    <t>27/12/2022</t>
  </si>
  <si>
    <t>FORNITURA MATERIALE INFORMATICO - 2 MONITOR</t>
  </si>
  <si>
    <t>ZD938AAEEE</t>
  </si>
  <si>
    <t>02/01/2023</t>
  </si>
  <si>
    <t>Bleka Srl</t>
  </si>
  <si>
    <t>01499130332</t>
  </si>
  <si>
    <t>24/01/2023</t>
  </si>
  <si>
    <t>FORNITURA MATERIALE INFORMATICO</t>
  </si>
  <si>
    <t>FORNITURA MATERIALE INFORMATICO - 5 LICENZE OFFICE</t>
  </si>
  <si>
    <t>03/02/2023</t>
  </si>
  <si>
    <t>35</t>
  </si>
  <si>
    <t>19/01/2023</t>
  </si>
  <si>
    <t>FORNITURA DI HARDWARE INFORMATICI PER UFFICI VARI - 2 PC HP</t>
  </si>
  <si>
    <t>Sezione Acque superficiali</t>
  </si>
  <si>
    <t>13/03/2023</t>
  </si>
  <si>
    <t>25/03/2023</t>
  </si>
  <si>
    <t>FORNITURA DI HARDWARE INFORMATICI PER UFFICI VARI - 3 PC HP</t>
  </si>
  <si>
    <t>Pronta disponibilità</t>
  </si>
  <si>
    <t>FORNITURA DI HARDWARE INFORMATICI PER UFFICI VARI - 1 TABLET</t>
  </si>
  <si>
    <t>Sezione Aria e Atmosfera e Autorizzazioni Ambientali</t>
  </si>
  <si>
    <t>16/03/2023</t>
  </si>
  <si>
    <t>20/03/2023</t>
  </si>
  <si>
    <t>3/PA</t>
  </si>
  <si>
    <t>01/03/2023</t>
  </si>
  <si>
    <t>Batteria ciclica GEL VRLA Ermetica al piombo 12V 44Ah (C20 @ 20oC) per veicoli elettrici.</t>
  </si>
  <si>
    <t>ZDC39D2F67</t>
  </si>
  <si>
    <t>02/03/2023</t>
  </si>
  <si>
    <t>Blu Batterie di D'Apice Marinella</t>
  </si>
  <si>
    <t>10063440019</t>
  </si>
  <si>
    <t>DPCMNL59A62L219M</t>
  </si>
  <si>
    <t>Direzione tecnica</t>
  </si>
  <si>
    <t>01/05/2023</t>
  </si>
  <si>
    <t>121/PA</t>
  </si>
  <si>
    <t>14/02/2023</t>
  </si>
  <si>
    <t>MESE DI GENNAIO 2023 - Servizio sostitutivo mensa per il personale arpa</t>
  </si>
  <si>
    <t>81140348AC</t>
  </si>
  <si>
    <t>Blube CirFood S.C.</t>
  </si>
  <si>
    <t>02918310356</t>
  </si>
  <si>
    <t>21/04/2023</t>
  </si>
  <si>
    <t>417/PA</t>
  </si>
  <si>
    <t>MESE DI FEBBRAIO 2023 - Servizio sostitutivo mensa per il personale arpa</t>
  </si>
  <si>
    <t>14/05/2023</t>
  </si>
  <si>
    <t>16/05/2016</t>
  </si>
  <si>
    <t>01/E</t>
  </si>
  <si>
    <t>27/04/2016</t>
  </si>
  <si>
    <t>Predisposizione DIA, Direzione lavorie e predisposizone documentazione per lavori cappa aspirazione laboratorio e studio tenuta statica microscopio</t>
  </si>
  <si>
    <t>ZAC1991716</t>
  </si>
  <si>
    <t>28/04/2016</t>
  </si>
  <si>
    <t>Capra Arch. Mario</t>
  </si>
  <si>
    <t>00555130079</t>
  </si>
  <si>
    <t>CPRMRA63A24A326Y</t>
  </si>
  <si>
    <t>28/06/2016</t>
  </si>
  <si>
    <t>10/12/2018</t>
  </si>
  <si>
    <t>2118035130</t>
  </si>
  <si>
    <t>14/11/2018</t>
  </si>
  <si>
    <t>IN ATTESA NOTA DI CREDITO - Fornitura reattivi: soluzione standard conducibilità 147 uS/cm per l'area operativa Acque e Spettrofotometria</t>
  </si>
  <si>
    <t>ZC225856D7</t>
  </si>
  <si>
    <t>07/12/2018</t>
  </si>
  <si>
    <t>Carlo Erba Reagenti Srl</t>
  </si>
  <si>
    <t>01802940484</t>
  </si>
  <si>
    <t>06/02/2019</t>
  </si>
  <si>
    <t>13/239</t>
  </si>
  <si>
    <t>10/02/2023</t>
  </si>
  <si>
    <t>Acquisto Norme - CARTA PREPAGATA</t>
  </si>
  <si>
    <t>CEI-Comitato Elettrotecnico Italiano</t>
  </si>
  <si>
    <t>06357810156</t>
  </si>
  <si>
    <t>80059350159</t>
  </si>
  <si>
    <t>14/04/2023</t>
  </si>
  <si>
    <t>16/239</t>
  </si>
  <si>
    <t>13/02/2023</t>
  </si>
  <si>
    <t>Acquisto software - ACQUISTO CARTA PREPAGATA</t>
  </si>
  <si>
    <t>15/02/2023</t>
  </si>
  <si>
    <t>15/04/2023</t>
  </si>
  <si>
    <t>373711-38</t>
  </si>
  <si>
    <t>Quota associativa anno 2023 e contestuale rinnovo Abbonamento annuale rivista EchoBruit</t>
  </si>
  <si>
    <t>Centre d'Information et de Documentation sur le bruit</t>
  </si>
  <si>
    <t>31329671700</t>
  </si>
  <si>
    <t>XXXXXXX</t>
  </si>
  <si>
    <t>Sezione Agenti Fisici e energia</t>
  </si>
  <si>
    <t>23300485</t>
  </si>
  <si>
    <t>MANCA CCD - Fornitura in opera di dispositivi di sicurezza - Next Generation Firewall fascia base, delle licenze d'uso e dei servizi di aggiornamento per la Direzione Tecnica</t>
  </si>
  <si>
    <t>Z0D376FD48</t>
  </si>
  <si>
    <t>03/03/2023</t>
  </si>
  <si>
    <t>Converge Spa</t>
  </si>
  <si>
    <t>04472901000</t>
  </si>
  <si>
    <t>23300495</t>
  </si>
  <si>
    <t>MANCA CCD - Fornitura di apparati per rete Wi-Fi in adesione alla convenzione tra CONSIP Spa e Vodafone Italia Spa "Reti locali 7 - Lotto 2"- CIG derivato ZE037EA82F-(Cod.Invest.DT006)</t>
  </si>
  <si>
    <t>ZE037EA82F</t>
  </si>
  <si>
    <t>06/03/2023</t>
  </si>
  <si>
    <t>03/05/2023</t>
  </si>
  <si>
    <t>223000083029</t>
  </si>
  <si>
    <t>POD IT060E00000033 Fornitura in FRAZIONE GRAND CHARRIERE 44 11020 SAINT-CHRISTOPHE AO</t>
  </si>
  <si>
    <t>948030425A</t>
  </si>
  <si>
    <t>CVA Energie S.r.l</t>
  </si>
  <si>
    <t>01032450072</t>
  </si>
  <si>
    <t>22/05/2023</t>
  </si>
  <si>
    <t>QUOTA IVA - POD IT060E00000033 Fornitura in FRAZIONE GRAND CHARRIERE 44 11020 SAINT-CHRISTOPHE AO</t>
  </si>
  <si>
    <t>223000083022</t>
  </si>
  <si>
    <t>POD IT009E09186395 Fornitura in VIA MONTEY SN 11020 DONNAS AO</t>
  </si>
  <si>
    <t>QUOTA IVA - POD IT009E09186395 Fornitura in VIA MONTEY SN 11020 DONNAS AO</t>
  </si>
  <si>
    <t>223000083023</t>
  </si>
  <si>
    <t>POD IT009E09174976 Fornitura in LOCALITA' LES GRANGES 22 11016 LA THUILE AO</t>
  </si>
  <si>
    <t>QUOTA IVA - POD IT009E09174976 Fornitura in LOCALITA' LES GRANGES 22 11016 LA THUILE AO</t>
  </si>
  <si>
    <t>223000083024</t>
  </si>
  <si>
    <t>POD IT009E09176083 Fornitura in PIAZZA PLOUVES SN 11100 AOSTA AO</t>
  </si>
  <si>
    <t>QUOTA IVA - POD IT009E09176083 Fornitura in PIAZZA PLOUVES SN 11100 AOSTA AO</t>
  </si>
  <si>
    <t>223000083025</t>
  </si>
  <si>
    <t>POD IT009E10194130 Fornitura in VIA PICCOLO SAN BERNARDO 39 11100 AOSTA AO</t>
  </si>
  <si>
    <t>223000083026</t>
  </si>
  <si>
    <t>POD IT009E09176058 Fornitura in RUE CHEVRIERES SN 11014 ETROUBLES AO</t>
  </si>
  <si>
    <t>QUOTA IVA - POD IT009E09176058 Fornitura in RUE CHEVRIERES SN 11014 ETROUBLES AO</t>
  </si>
  <si>
    <t>223000083027</t>
  </si>
  <si>
    <t>POD IT009E27921290 Fornitura in VIA LICONI SN 11100 AOSTA AO</t>
  </si>
  <si>
    <t>223000083028</t>
  </si>
  <si>
    <t>POD IT009E09158324 Fornitura in STRADA PONT SUAZ SN 11100 AOSTA AO</t>
  </si>
  <si>
    <t>15/05/2023</t>
  </si>
  <si>
    <t>QUOTA IVA - POD IT009E09158324 Fornitura in STRADA PONT SUAZ SN 11100 AOSTA AO</t>
  </si>
  <si>
    <t>12300600010000002990</t>
  </si>
  <si>
    <t>20/01/2023</t>
  </si>
  <si>
    <t>MANCA CCD - Fornitura di materiale vario ad uso della Sezione Acque, bonifiche e rifiuti.  Tramite (MEPA)</t>
  </si>
  <si>
    <t>Z8F3930804</t>
  </si>
  <si>
    <t>23/01/2023</t>
  </si>
  <si>
    <t>DECATHLON ITALIA SRL</t>
  </si>
  <si>
    <t>11005760159</t>
  </si>
  <si>
    <t>02137480964</t>
  </si>
  <si>
    <t>MXP0013516</t>
  </si>
  <si>
    <t>ECONOMATO - ONERI DOGANALI - REG. 23ITQ0B04AI07032R5 10/01/2023</t>
  </si>
  <si>
    <t>DHL Express s.r.l.</t>
  </si>
  <si>
    <t>04209680158</t>
  </si>
  <si>
    <t>22/02/2023</t>
  </si>
  <si>
    <t>AO/00621/23</t>
  </si>
  <si>
    <t>07/02/2023</t>
  </si>
  <si>
    <t>Acquisto TELEF.BRONDI BRAVO per ufficio ragioneria.</t>
  </si>
  <si>
    <t>Z3A30B3A32</t>
  </si>
  <si>
    <t>Dimo spa - (Euronics)</t>
  </si>
  <si>
    <t>00170580062</t>
  </si>
  <si>
    <t>11/04/2023</t>
  </si>
  <si>
    <t>AO/00840/23</t>
  </si>
  <si>
    <t>Acquisto Mouse TRUST VERTO WRLS ERGO</t>
  </si>
  <si>
    <t>AO/01406/23</t>
  </si>
  <si>
    <t>Acquisto macchina sotto vuoto e batteria duracell</t>
  </si>
  <si>
    <t>25/05/2023</t>
  </si>
  <si>
    <t>22</t>
  </si>
  <si>
    <t>6° SAL - Contratto di regolazione del servizio quinquennale di gestione e manutenzione del sistema di misura e valutazione della qualità dellaria, dellatmosfera e delle emissioni in Valle dAosta.</t>
  </si>
  <si>
    <t>8715305135</t>
  </si>
  <si>
    <t>Ecometer S.n.c.</t>
  </si>
  <si>
    <t>00617910070</t>
  </si>
  <si>
    <t>Contratto di regolazione del servizio quinquennale di gestione e manutenzione del sistema di misura e valutazione della qualità dellaria, dellatmosfera e delle emissioni in Valle dAosta.</t>
  </si>
  <si>
    <t>FPA 23/23</t>
  </si>
  <si>
    <t>affidamento, tramite MEPA, del servizio triennale (36 mesi) di manutenzione dell'attrezzatura e dell'impianto antincendio di ARPA</t>
  </si>
  <si>
    <t>ZF13752461</t>
  </si>
  <si>
    <t>FAST S.N.C. di Trussardi Fabio e Stefano</t>
  </si>
  <si>
    <t>01081550079</t>
  </si>
  <si>
    <t>PAE0005450</t>
  </si>
  <si>
    <t>Convenzioni CONSIP "Telefonia fissa 5 " Anno 2022</t>
  </si>
  <si>
    <t>ZC024E5551</t>
  </si>
  <si>
    <t>09/03/2023</t>
  </si>
  <si>
    <t>Fastweb SpA</t>
  </si>
  <si>
    <t>12878470157</t>
  </si>
  <si>
    <t>IT12878470157</t>
  </si>
  <si>
    <t>04/10/2017</t>
  </si>
  <si>
    <t>0000057</t>
  </si>
  <si>
    <t>31/08/2017</t>
  </si>
  <si>
    <t>(Richiesta NC per cod IVA errato) Approvvigionamento di minuti beni e servizi</t>
  </si>
  <si>
    <t>ZA518CEF27</t>
  </si>
  <si>
    <t>14/09/2017</t>
  </si>
  <si>
    <t>Ferramenta Pennazio Pession di Pennazio Michel &amp; C. snc</t>
  </si>
  <si>
    <t>00054500079</t>
  </si>
  <si>
    <t>21/06/2019</t>
  </si>
  <si>
    <t>13/11/2017</t>
  </si>
  <si>
    <t>1000007969</t>
  </si>
  <si>
    <t>31/01/2023</t>
  </si>
  <si>
    <t>CDC: 8868395F0E-- CF: LDVGRG95H43H501H MATR: 2475465 CDC: 8868395F0E-- LAV: LUDOVICI GIORGIA - CF: LDVGRG95H43H501H - MATR: 2475465 - DT INIZ: 17/02/2022 - DT FINE: 16/08/2023 Periodo Rif. Doc.: 202301</t>
  </si>
  <si>
    <t>8868395F0E</t>
  </si>
  <si>
    <t>Gi Group S.p.A.</t>
  </si>
  <si>
    <t>11629770154</t>
  </si>
  <si>
    <t>12/04/2023</t>
  </si>
  <si>
    <t>1000018274</t>
  </si>
  <si>
    <t>FEBBRAIO 2023 - CDC: 8868395F0E-- CF: LDVGRG95H43H501H MATR: 2475465 CDC: 8868395F0E-- LAV: LUDOVICI GIORGIA - CF: LDVGRG95H43H501H - MATR: 2475465 - DT INIZ: 17/02/2022 - DT FINE: 16/08/2023 Periodo Rif. Doc.: 202302</t>
  </si>
  <si>
    <t>10/05/2023</t>
  </si>
  <si>
    <t>014/1220</t>
  </si>
  <si>
    <t>CANONE MESE DI FEBBRAIO 2023 - servizio annuale di gestione informatizzata delle risorse umane "SaaS"</t>
  </si>
  <si>
    <t>ZCD3955E25</t>
  </si>
  <si>
    <t>07/03/2023</t>
  </si>
  <si>
    <t>GPI Spa (ex Nuova Sigma Srl_ex. Sigma Inf. Spa)</t>
  </si>
  <si>
    <t>01944260221</t>
  </si>
  <si>
    <t>05/05/2023</t>
  </si>
  <si>
    <t>2780V4</t>
  </si>
  <si>
    <t>Acquisto di ACCESSORI VARI PER UFFICI</t>
  </si>
  <si>
    <t>ZDD30B3A02</t>
  </si>
  <si>
    <t>Gros Cidac s.r.l.</t>
  </si>
  <si>
    <t>00163590078</t>
  </si>
  <si>
    <t>5</t>
  </si>
  <si>
    <t>LOTTO 2 - Servizi tecnici funzionali realizzaz sistema informativo geografico web (webGIS) di dati amb.li e altri servizi</t>
  </si>
  <si>
    <t>ZE42EA84BB</t>
  </si>
  <si>
    <t>26/01/2023</t>
  </si>
  <si>
    <t>Ing. Diotri Fabrizio</t>
  </si>
  <si>
    <t>01090520071</t>
  </si>
  <si>
    <t>DTRFRZ78L14A326F</t>
  </si>
  <si>
    <t>25/02/2023</t>
  </si>
  <si>
    <t>1</t>
  </si>
  <si>
    <t>18/01/2023</t>
  </si>
  <si>
    <t>LOTTO 3 - Servizi tecnici funzionali realizzaz sistema informativo geografico web (webGIS) di dati amb.li e altri servizi</t>
  </si>
  <si>
    <t>Z692EA84EA</t>
  </si>
  <si>
    <t>23VFATTPA-0007</t>
  </si>
  <si>
    <t>FORNITURA DI DUE RILEVATORI PORTATILI DI COV AD USO DELLA SEZIONE ARIA - tramite MePA</t>
  </si>
  <si>
    <t>Z5438BCDA8</t>
  </si>
  <si>
    <t>Ion Science Italia S.r.l.</t>
  </si>
  <si>
    <t>03462381207</t>
  </si>
  <si>
    <t>23/05/2023</t>
  </si>
  <si>
    <t>79</t>
  </si>
  <si>
    <t>Servizio di taratura di fonometri e calibratori in dotazione alla Sezione Agenti Fisici - Area operativa Rumore Ambientale di ARPA Contratto biennale (2022-2023 - con opzione di rinnovo)</t>
  </si>
  <si>
    <t>ZBC35F474E</t>
  </si>
  <si>
    <t>ISOAMBIENTE S.r.l.</t>
  </si>
  <si>
    <t>01408100707</t>
  </si>
  <si>
    <t>50100020230comF00001</t>
  </si>
  <si>
    <t>MANCA CCD - Provv. del Direttore prot. AMMCEN 0041280 del 13/02/2023
Accordo DSSTTA ARPAVDA concessione d'uso spazi stazione Testa Grigia - liquidazione quota 6 mesi 2022</t>
  </si>
  <si>
    <t>Ist. Biologia Agroalimentare Forestale Consiglio Nazionale Ricerche (CNR-IBAF)</t>
  </si>
  <si>
    <t>02118311006</t>
  </si>
  <si>
    <t>80054330586</t>
  </si>
  <si>
    <t>06/05/2023</t>
  </si>
  <si>
    <t>50100020230comF00002</t>
  </si>
  <si>
    <t>MANCA CCD -  Provv. del Direttore prot. AMMCEN 0041280 del 13/02/2023
Accordo DSSTTA ARPAVDA concessione d'uso spazi stazione Testa Grigia - liquidazione quota 12 mesi 2023</t>
  </si>
  <si>
    <t>MANCA CCD - MANCA IMPEGNO - Provv. del Direttore prot. AMMCEN 0041280 del 13/02/2023
Accordo DSSTTA ARPAVDA concessione d'uso spazi stazione Testa Grigia - liquidazione quota 12 mesi 2023</t>
  </si>
  <si>
    <t>9501224424</t>
  </si>
  <si>
    <t>Fornitura di carburante per autotrazione mediante fuel card - MESE DI FEBBRAIO 2023</t>
  </si>
  <si>
    <t>Z9E3517D60</t>
  </si>
  <si>
    <t>Italiana Petroli (exTotalErg SpA)</t>
  </si>
  <si>
    <t>00051570893</t>
  </si>
  <si>
    <t>23000511</t>
  </si>
  <si>
    <t>Acquisto di toner per stampanti</t>
  </si>
  <si>
    <t>Z6838F34CD</t>
  </si>
  <si>
    <t>09/02/2023</t>
  </si>
  <si>
    <t>Italware Srl</t>
  </si>
  <si>
    <t>02102821002</t>
  </si>
  <si>
    <t>08619670584</t>
  </si>
  <si>
    <t>10/04/2023</t>
  </si>
  <si>
    <t>09/03/2018</t>
  </si>
  <si>
    <t>9700168404</t>
  </si>
  <si>
    <t>07/03/2018</t>
  </si>
  <si>
    <t>In attesa di Nota Credito a storno totale- Manutenzione dal 01/05/2017 al 30/04/2018 dei microscopi ottici ed elettronici</t>
  </si>
  <si>
    <t>ZA019D8437</t>
  </si>
  <si>
    <t>Leica Microsystems S.p.A.</t>
  </si>
  <si>
    <t>09933630155</t>
  </si>
  <si>
    <t>08/05/2018</t>
  </si>
  <si>
    <t>Sezione Analisi mineralogiche, morfologiche e microanalisi</t>
  </si>
  <si>
    <t>IT2023502423</t>
  </si>
  <si>
    <t>fornitura di prove valutative interlaboratorio (Proficiency Testing) per l'anno 2023, per l'area operativa Biologia, microbiologia e virologia per il tramite del Mercato elettronico della Pubblica Amministrazione (MePA).</t>
  </si>
  <si>
    <t>Z4C396FB73</t>
  </si>
  <si>
    <t>21/03/2023</t>
  </si>
  <si>
    <t>LGC STANDARDS S.r.l.</t>
  </si>
  <si>
    <t>03948960962</t>
  </si>
  <si>
    <t>27/07/2022</t>
  </si>
  <si>
    <t>22033161</t>
  </si>
  <si>
    <t>07/07/2022</t>
  </si>
  <si>
    <t>IN ATTESA NC PER DATALOGGER NON PRESENTI PROT 8814/2022 Fornitura di reattivi (Progetto SARI) per l'area operativa Microbiologia e Biologia.</t>
  </si>
  <si>
    <t>Z0B36B8D10</t>
  </si>
  <si>
    <t>08/07/2022</t>
  </si>
  <si>
    <t>Life Technologies Italia</t>
  </si>
  <si>
    <t>12792100153</t>
  </si>
  <si>
    <t>06/09/2022</t>
  </si>
  <si>
    <t>IPA23INV00431</t>
  </si>
  <si>
    <t>FORNITURA DI attrezzature - carrelli elevatori</t>
  </si>
  <si>
    <t>Z973943C14</t>
  </si>
  <si>
    <t>Manutan Italia Spa</t>
  </si>
  <si>
    <t>02097170969</t>
  </si>
  <si>
    <t>09816660154</t>
  </si>
  <si>
    <t>30/04/2023</t>
  </si>
  <si>
    <t>IPA23INV00546</t>
  </si>
  <si>
    <t>FORNITURA DI CARRELLI ELEVATORI E DI DISPOSITIVI DI PROTEZIONE PERSONALI</t>
  </si>
  <si>
    <t>90</t>
  </si>
  <si>
    <t>04/03/2023</t>
  </si>
  <si>
    <t>Fornitura di materiale di cancelleria</t>
  </si>
  <si>
    <t>Z6A39F1758</t>
  </si>
  <si>
    <t>MB Office Srls</t>
  </si>
  <si>
    <t>04/05/2023</t>
  </si>
  <si>
    <t>0000023/PA</t>
  </si>
  <si>
    <t>Servizio triennale di lavaggio degli indumenti tecnici e da laboratorio dell'ARPA -  periodo 01/01-30/06/2023</t>
  </si>
  <si>
    <t>Z572D31D52</t>
  </si>
  <si>
    <t>Mont Fallère Società Cooperativa Sociale</t>
  </si>
  <si>
    <t>00516330073</t>
  </si>
  <si>
    <t>60</t>
  </si>
  <si>
    <t>21/02/2023</t>
  </si>
  <si>
    <t>IMPEGNO INSUFFICIENTE - Canone di manutenzione centrale telefonica Alcatel Oxo Omni PCX anni 2023-2025</t>
  </si>
  <si>
    <t>ZEA396118B</t>
  </si>
  <si>
    <t>Netphone Srl</t>
  </si>
  <si>
    <t>01039210073</t>
  </si>
  <si>
    <t>22/04/2023</t>
  </si>
  <si>
    <t>93</t>
  </si>
  <si>
    <t>servizio triennale di manutenzione correttiva - compresa la manutenzione software della centralina telefonica dell'ARPA)</t>
  </si>
  <si>
    <t>94</t>
  </si>
  <si>
    <t>232200585</t>
  </si>
  <si>
    <t>70% - Fornitura di strumentazione per ammodernamento della rete di monitoraggio della qualità dell'aria - LOTTO 2 - N. 1 analizzatore automatico in continuo per la misura della concentrazone di ozono;</t>
  </si>
  <si>
    <t>94828241EC</t>
  </si>
  <si>
    <t>Orion S.r.l.</t>
  </si>
  <si>
    <t>02149470284</t>
  </si>
  <si>
    <t>30% - Fornitura di strumentazione per ammodernamento della rete di monitoraggio della qualità dell'aria - LOTTO 2 - N. 1 analizzatore automatico in continuo per la misura della concentrazone di ozono;</t>
  </si>
  <si>
    <t>232200586</t>
  </si>
  <si>
    <t>MANCA CCD - Fornitura di strumentazione per ammodernamento della rete di monitoraggio della qualità dell'aria - LOTTO 3 - N. 1 analizzatore automatico in continuo per la misura della concentrazione in aria ambien te delle frazioni di particolato</t>
  </si>
  <si>
    <t>94828653C1</t>
  </si>
  <si>
    <t>232200587</t>
  </si>
  <si>
    <t>70% - Fornitura di strumentazione per ammodernamento della rete di monitoraggio della qualità dell'aria - LOTTO 1 - N. 2 analizzatori automatici in continuo per la misura della concentrazione di ossidi di a zoto.</t>
  </si>
  <si>
    <t>9480470B54</t>
  </si>
  <si>
    <t>30% - Fornitura di strumentazione per ammodernamento della rete di monitoraggio della qualità dell'aria - LOTTO 1 - N. 2 analizzatori automatici in continuo per la misura della concentrazione di ossidi di a zoto.</t>
  </si>
  <si>
    <t>84</t>
  </si>
  <si>
    <t>30/12/2022</t>
  </si>
  <si>
    <t>Servizio(triennale 2022-2024) di medico autorizzato alla radioprotezione per i tecnici della Sezione Agenti Fisici - Area Operativa Radioattività ambientale di ARPA</t>
  </si>
  <si>
    <t>ZF5378834A</t>
  </si>
  <si>
    <t>Perrìa Dott.Mauro</t>
  </si>
  <si>
    <t>01194490999</t>
  </si>
  <si>
    <t>PRRMRA69E19D969Y</t>
  </si>
  <si>
    <t>8/PA</t>
  </si>
  <si>
    <t>GESTIONE INTEGRATA DELLA SALUTE E DELLA SICUREZZA SUI LUOGHI DI LAVORO PER LE PUBBLICHE AMMINISTRAZIONI-NUOVE PRESTAZIONI AGGIUNTIVE (convenzione CONSIP)</t>
  </si>
  <si>
    <t>Z5A31C0364</t>
  </si>
  <si>
    <t>14/03/2023</t>
  </si>
  <si>
    <t>PROJIT S.R.L.</t>
  </si>
  <si>
    <t>07273351002</t>
  </si>
  <si>
    <t>13/05/2023</t>
  </si>
  <si>
    <t>22FVRW199717</t>
  </si>
  <si>
    <t>SOMMINISTRAZIONE DI LAVORO INTERINALE - CORSI ALESSIA E MARRARI MATTIA - MESE DI DICEMBRE 2022</t>
  </si>
  <si>
    <t>9389892003</t>
  </si>
  <si>
    <t>Randstad Italia Spa</t>
  </si>
  <si>
    <t>10538570968</t>
  </si>
  <si>
    <t>12730090151</t>
  </si>
  <si>
    <t>13/04/2023</t>
  </si>
  <si>
    <t>23FVRW016216</t>
  </si>
  <si>
    <t>Somministrazione di lavoratori a tempo determinato - CORSI ALESSIA e MARRARI MATTIA - Mese di Gennaio 2023</t>
  </si>
  <si>
    <t>Somministrazione di lavoratori a tempo determinato -GRAMGE ERIC Mese di Gennaio 2023</t>
  </si>
  <si>
    <t>23FVRW018067</t>
  </si>
  <si>
    <t>MESE DI FEBBRAIO 2023 - SOMMINISTRAZIONE DI LAVORATORI INTERINALI</t>
  </si>
  <si>
    <t>MESE DI FEBBRAIO 2023 - SOMMINISTRAZIONE DI LAVORATORI INTERINALI - AMMINISTRAZIONE</t>
  </si>
  <si>
    <t>SVAM23-41000064</t>
  </si>
  <si>
    <t>Servizio quinquennale manutenzione impianto elevatore presente c/o sede Arpa Valle d'Aosta (spostato con riorganizz)</t>
  </si>
  <si>
    <t>Z402A12CAC</t>
  </si>
  <si>
    <t>S.V.A.M. Società Valdostana Ascensori Montacarichi Srl</t>
  </si>
  <si>
    <t>01022300071</t>
  </si>
  <si>
    <t>2023100004</t>
  </si>
  <si>
    <t>PRIMA RATA SCADENZA 30/03 - affidamento della fornitura in noleggio di un sistema olfattivo elettronico automatico (nasometro).</t>
  </si>
  <si>
    <t>867455553D</t>
  </si>
  <si>
    <t>Sacmi Imola Società Cooperativa</t>
  </si>
  <si>
    <t>00498321207</t>
  </si>
  <si>
    <t>20/04/2023</t>
  </si>
  <si>
    <t>SECONDA RATA SCADENZA 30/05 - affidamento della fornitura in noleggio di un sistema olfattivo elettronico automatico (nasometro)</t>
  </si>
  <si>
    <t>30/05/2023</t>
  </si>
  <si>
    <t>TERZA RATA SCADENZA 30/07 - affidamento della fornitura in noleggio di un sistema olfattivo elettronico automatico (nasometro)</t>
  </si>
  <si>
    <t>30/07/2023</t>
  </si>
  <si>
    <t>QUARTA RATA SCADENZA 30/09 - affidamento della fornitura in noleggio di un sistema olfattivo elettronico automatico (nasometro)</t>
  </si>
  <si>
    <t>30/09/2023</t>
  </si>
  <si>
    <t>QUINTA RATA SCADENZA 30/11 - affidamento della fornitura in noleggio di un sistema olfattivo elettronico automatico (nasometro)</t>
  </si>
  <si>
    <t>30/11/2023</t>
  </si>
  <si>
    <t>SESTA RATA SCADENZA 30/01/2024 - affidamento della fornitura in noleggio di un sistema olfattivo elettronico automatico (nasometro) CIG 867455553D. Presa d'atto dell'aggiudicazione disposta dalla C.U.C. regionale. Impegno di spesa Anno 2023</t>
  </si>
  <si>
    <t>30/01/2024</t>
  </si>
  <si>
    <t>22007907</t>
  </si>
  <si>
    <t>31/10/2022</t>
  </si>
  <si>
    <t>LOTTO 1 - Fornit triennale di gas puri per l'espletamento delle attività del Laboratorio</t>
  </si>
  <si>
    <t>83657925F3</t>
  </si>
  <si>
    <t>SIAD - Società Italiana Acetilene &amp; Derivati</t>
  </si>
  <si>
    <t>00209070168</t>
  </si>
  <si>
    <t>04/01/2023</t>
  </si>
  <si>
    <t>22008618</t>
  </si>
  <si>
    <t>30/11/2022</t>
  </si>
  <si>
    <t>LOTTO 2 - Fornit triennale di gas puri per l'espletamento delle attività della Sezione Aria e Atmosfera</t>
  </si>
  <si>
    <t>8365826203</t>
  </si>
  <si>
    <t>23000280</t>
  </si>
  <si>
    <t>IN ATTESA DI NOTA DI CREDITO - CIG ERRATO - NO IMPEGNO</t>
  </si>
  <si>
    <t>ZE52D59C9F</t>
  </si>
  <si>
    <t>06/02/2023</t>
  </si>
  <si>
    <t>04/04/2023</t>
  </si>
  <si>
    <t>L/90</t>
  </si>
  <si>
    <t>Servizio di lavoro aereo a mezzo elicottero AS350B3 Servizio di elitrasporto personale tecnico e materiale di ARPA Valle d'Aosta Data: 22/03/2023 Progetto RISERVAQUA</t>
  </si>
  <si>
    <t>ZE22989FCF</t>
  </si>
  <si>
    <t>Sky Aviation srl</t>
  </si>
  <si>
    <t>01203470115</t>
  </si>
  <si>
    <t>Progetti</t>
  </si>
  <si>
    <t>17/04/2023</t>
  </si>
  <si>
    <t>28/05/2023</t>
  </si>
  <si>
    <t>2/PA</t>
  </si>
  <si>
    <t>Spostamento macchinario zona ingresso principale al piano terra sede ARPA " Intervento del 08.03.2023"</t>
  </si>
  <si>
    <t>Z9737F4CD6</t>
  </si>
  <si>
    <t>Stella di Argirò Adriano S.a.s</t>
  </si>
  <si>
    <t>00465100071</t>
  </si>
  <si>
    <t>07/05/2023</t>
  </si>
  <si>
    <t>SERVIZIO DI SUPPORTO LEGALE AL RUP PER DIALOGO COMPETITIVO PER  APPLICATIVI INFORMATICI  AMMINISTRATIVI</t>
  </si>
  <si>
    <t>Z6B38FE327</t>
  </si>
  <si>
    <t>Studio Legale Dal Piaz - Avv. Francesco Dal Piaz</t>
  </si>
  <si>
    <t>08790090016</t>
  </si>
  <si>
    <t>DLPFNC66B08L219W</t>
  </si>
  <si>
    <t>FTE2300124</t>
  </si>
  <si>
    <t>MANCA IMPEGNO, MANCA CCD - Adeguamento retribuzioni per rinnovo CCNL</t>
  </si>
  <si>
    <t>ZD82B1C9BC</t>
  </si>
  <si>
    <t>Synergie Italia - Agenzia per Il Lavoro S.p.A.</t>
  </si>
  <si>
    <t>07704310015</t>
  </si>
  <si>
    <t>FTE2300125</t>
  </si>
  <si>
    <t>Z392881A99</t>
  </si>
  <si>
    <t>000000053508226T</t>
  </si>
  <si>
    <t>Pedaggi autostradali - QUOTA ASSOCIATIVA</t>
  </si>
  <si>
    <t>Telepass</t>
  </si>
  <si>
    <t>09771701001</t>
  </si>
  <si>
    <t>2022043540</t>
  </si>
  <si>
    <t>23/12/2022</t>
  </si>
  <si>
    <t>Legionella Growth Supp e legionella AGAR</t>
  </si>
  <si>
    <t>Z8E2BB1FC8</t>
  </si>
  <si>
    <t>THERMO FISHER DIAGNOSTICS SPA Oxoid S.p.a</t>
  </si>
  <si>
    <t>00889160156</t>
  </si>
  <si>
    <t>2023006766</t>
  </si>
  <si>
    <t>Fornit triennale 2020-2022, a scalare, di reattivi e di campione di riferimento per Microbiologia e Biologia</t>
  </si>
  <si>
    <t>ZD93974F89</t>
  </si>
  <si>
    <t>25/04/2023</t>
  </si>
  <si>
    <t>2023010497</t>
  </si>
  <si>
    <t>fornitura triennale, a scalare, di reattivi per l'area operativa Biologia, microbiologia e virologia tramite MePA</t>
  </si>
  <si>
    <t>31/12/2021</t>
  </si>
  <si>
    <t>9160125110</t>
  </si>
  <si>
    <t>02/12/2021</t>
  </si>
  <si>
    <t>IN ATTESA DI N/C-Manutenzione triennale "post-garanzia"  spettrometro di massa singolo quadrupolo interfacciato con gascromatografo</t>
  </si>
  <si>
    <t>71781848D2</t>
  </si>
  <si>
    <t>03/12/2021</t>
  </si>
  <si>
    <t>Thermo Fisher Scientific S.p.a. (Ex Thermo Electron S.p.a., ex Dionex)</t>
  </si>
  <si>
    <t>07817950152</t>
  </si>
  <si>
    <t>31/01/2022</t>
  </si>
  <si>
    <t>16/12/2022</t>
  </si>
  <si>
    <t>9160140430</t>
  </si>
  <si>
    <t>Affidamento, per il tramite Mercato Elettronico della Pubblica Amministrazione (MEPA), della fornitura e posa di n. 2 sistemi di cromatografia ionica a servizio dell'Area operativa Acque e spettrofotometria. CIG: 9048123B4C.</t>
  </si>
  <si>
    <t>9048123B4C</t>
  </si>
  <si>
    <t>9160140431</t>
  </si>
  <si>
    <t>9160137704</t>
  </si>
  <si>
    <t>29/09/2022</t>
  </si>
  <si>
    <t>NO IMPEGNO</t>
  </si>
  <si>
    <t>Z3D333CA2B</t>
  </si>
  <si>
    <t>E-2919</t>
  </si>
  <si>
    <t>IMPEGNO INESISTENTE</t>
  </si>
  <si>
    <t>16/02/2023</t>
  </si>
  <si>
    <t>Vega Formazione Srl</t>
  </si>
  <si>
    <t>2826</t>
  </si>
  <si>
    <t>6</t>
  </si>
  <si>
    <t>SALDO per Servizi assistenza tecnica e supporto amm.vo-contabile nelle procedure rendicontazione e monitoraggio Progetti co-finanziati - PASTORALP</t>
  </si>
  <si>
    <t>ZA91F3CBB3</t>
  </si>
  <si>
    <t>Vivoli Francesca Saveria</t>
  </si>
  <si>
    <t>01135280079</t>
  </si>
  <si>
    <t>VVLFNC75E70A326V</t>
  </si>
  <si>
    <t>AP04260414</t>
  </si>
  <si>
    <t>contratti concernenti la telefonia mobile (operatore Vodafone) a servizio di strumentazione di monitoraggio ambientale dal 2021 al 2030. Determinazioni. CIG ZE8328964E</t>
  </si>
  <si>
    <t>ZE8328964E</t>
  </si>
  <si>
    <t>Vodafone Omnitel N.V.</t>
  </si>
  <si>
    <t>08539010010</t>
  </si>
  <si>
    <t>93026890017</t>
  </si>
  <si>
    <t>ZZ40509746</t>
  </si>
  <si>
    <t>Fornitura licenze d'uso e servizi di aggiornamento per dispositivi di sicurezza - Next Generation Firewall fascia base per la Direzione Tecnica</t>
  </si>
  <si>
    <t>07/12/2017</t>
  </si>
  <si>
    <t>3073189166</t>
  </si>
  <si>
    <t>30/11/2017</t>
  </si>
  <si>
    <t>Fornit REATT per la sezione Laboratorio (Lotti 1, 2, 3)</t>
  </si>
  <si>
    <t>Z1820C3071</t>
  </si>
  <si>
    <t>01/12/2017</t>
  </si>
  <si>
    <t>VWR International s.r  (Ex VWR International PBI)</t>
  </si>
  <si>
    <t>12864800151</t>
  </si>
  <si>
    <t>30/01/2018</t>
  </si>
  <si>
    <t>3073890439</t>
  </si>
  <si>
    <t>08/09/2022</t>
  </si>
  <si>
    <t>IN ATTESA NC a storno totale o parziale - Servizio triennale (2022-2024) di manutenzione/taratura dell'autoclave "Vapour line LITE II" ad uso dell'Area operativa Biologia e Microbiologia-Laboratorio</t>
  </si>
  <si>
    <t>ZE23580BA3</t>
  </si>
  <si>
    <t>22/09/2022</t>
  </si>
  <si>
    <t>21/11/2022</t>
  </si>
  <si>
    <t>TOTALE FATTURE: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</si>
</sst>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99" formatCode="_-[$€-2]\ * #,##0.00_-;\-[$€-2]\ * #,##0.00_-;_-[$€-2]\ * &quot;-&quot;??_-"/>
  </numFmts>
  <fonts count="40" x14ac:knownFonts="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99" fontId="10" fillId="0" borderId="0" applyFont="0" applyFill="0" applyBorder="0" applyAlignment="0" applyProtection="0"/>
    <xf numFmtId="0" fontId="7" fillId="7" borderId="1" applyNumberFormat="0" applyAlignment="0" applyProtection="0"/>
    <xf numFmtId="41" fontId="10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5" fillId="0" borderId="0"/>
    <xf numFmtId="0" fontId="10" fillId="0" borderId="0"/>
    <xf numFmtId="0" fontId="10" fillId="0" borderId="0"/>
    <xf numFmtId="0" fontId="39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304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2" applyNumberFormat="1" applyFont="1" applyBorder="1" applyAlignment="1">
      <alignment horizontal="center" vertical="center"/>
    </xf>
    <xf numFmtId="0" fontId="21" fillId="0" borderId="11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center" vertical="center"/>
    </xf>
    <xf numFmtId="49" fontId="21" fillId="0" borderId="0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right" vertical="center"/>
    </xf>
    <xf numFmtId="49" fontId="21" fillId="0" borderId="0" xfId="32" applyNumberFormat="1" applyFont="1" applyFill="1" applyBorder="1" applyAlignment="1" applyProtection="1">
      <alignment horizontal="center" vertical="center"/>
    </xf>
    <xf numFmtId="3" fontId="21" fillId="0" borderId="0" xfId="32" applyNumberFormat="1" applyFont="1" applyFill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right" vertical="center"/>
    </xf>
    <xf numFmtId="0" fontId="18" fillId="0" borderId="0" xfId="32" applyNumberFormat="1" applyFont="1" applyFill="1" applyBorder="1" applyAlignment="1">
      <alignment horizontal="center" vertical="center"/>
    </xf>
    <xf numFmtId="0" fontId="18" fillId="0" borderId="12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2" fillId="0" borderId="14" xfId="32" applyNumberFormat="1" applyFont="1" applyBorder="1" applyAlignment="1" applyProtection="1">
      <alignment horizontal="right" vertical="center"/>
      <protection locked="0"/>
    </xf>
    <xf numFmtId="0" fontId="2" fillId="0" borderId="0" xfId="32" applyNumberFormat="1" applyBorder="1" applyAlignment="1">
      <alignment horizontal="center" vertical="center"/>
    </xf>
    <xf numFmtId="49" fontId="2" fillId="0" borderId="0" xfId="32" applyNumberFormat="1" applyBorder="1" applyAlignment="1">
      <alignment horizontal="center" vertical="center"/>
    </xf>
    <xf numFmtId="0" fontId="2" fillId="0" borderId="0" xfId="32" applyNumberFormat="1" applyBorder="1" applyAlignment="1">
      <alignment horizontal="left" vertical="center"/>
    </xf>
    <xf numFmtId="4" fontId="2" fillId="0" borderId="0" xfId="32" applyNumberFormat="1" applyBorder="1" applyAlignment="1">
      <alignment horizontal="right" vertical="center"/>
    </xf>
    <xf numFmtId="49" fontId="2" fillId="0" borderId="0" xfId="32" applyNumberFormat="1" applyBorder="1" applyAlignment="1" applyProtection="1">
      <alignment horizontal="center" vertical="center"/>
      <protection locked="0"/>
    </xf>
    <xf numFmtId="3" fontId="2" fillId="0" borderId="0" xfId="32" applyNumberFormat="1" applyBorder="1" applyAlignment="1">
      <alignment horizontal="right" vertical="center"/>
    </xf>
    <xf numFmtId="3" fontId="2" fillId="0" borderId="0" xfId="32" applyNumberFormat="1" applyBorder="1" applyAlignment="1">
      <alignment horizontal="center" vertical="center"/>
    </xf>
    <xf numFmtId="3" fontId="2" fillId="0" borderId="0" xfId="32" applyNumberFormat="1" applyFill="1" applyBorder="1" applyAlignment="1">
      <alignment horizontal="center" vertical="center"/>
    </xf>
    <xf numFmtId="0" fontId="2" fillId="0" borderId="0" xfId="32" applyNumberFormat="1" applyFill="1" applyBorder="1" applyAlignment="1">
      <alignment horizontal="center" vertical="center"/>
    </xf>
    <xf numFmtId="0" fontId="22" fillId="0" borderId="0" xfId="32" applyNumberFormat="1" applyFont="1" applyBorder="1" applyAlignment="1">
      <alignment horizontal="center" vertical="center"/>
    </xf>
    <xf numFmtId="49" fontId="22" fillId="0" borderId="0" xfId="32" applyNumberFormat="1" applyFont="1" applyBorder="1" applyAlignment="1">
      <alignment horizontal="center" vertical="center"/>
    </xf>
    <xf numFmtId="0" fontId="22" fillId="0" borderId="0" xfId="32" applyNumberFormat="1" applyFont="1" applyBorder="1" applyAlignment="1">
      <alignment horizontal="left" vertical="center"/>
    </xf>
    <xf numFmtId="4" fontId="22" fillId="0" borderId="0" xfId="32" applyNumberFormat="1" applyFont="1" applyBorder="1" applyAlignment="1">
      <alignment horizontal="right" vertical="center"/>
    </xf>
    <xf numFmtId="0" fontId="22" fillId="0" borderId="0" xfId="37" applyNumberFormat="1" applyFont="1" applyFill="1" applyBorder="1" applyAlignment="1">
      <alignment horizontal="center" vertical="center" wrapText="1"/>
    </xf>
    <xf numFmtId="49" fontId="22" fillId="0" borderId="0" xfId="32" applyNumberFormat="1" applyFont="1" applyBorder="1" applyAlignment="1" applyProtection="1">
      <alignment horizontal="center" vertical="center"/>
      <protection locked="0"/>
    </xf>
    <xf numFmtId="3" fontId="22" fillId="0" borderId="0" xfId="32" applyNumberFormat="1" applyFont="1" applyBorder="1" applyAlignment="1">
      <alignment horizontal="right" vertical="center"/>
    </xf>
    <xf numFmtId="3" fontId="22" fillId="0" borderId="0" xfId="32" applyNumberFormat="1" applyFont="1" applyFill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22" fillId="25" borderId="14" xfId="37" applyNumberFormat="1" applyFont="1" applyFill="1" applyBorder="1" applyAlignment="1">
      <alignment horizontal="center" vertical="center"/>
    </xf>
    <xf numFmtId="49" fontId="22" fillId="26" borderId="15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/>
    </xf>
    <xf numFmtId="49" fontId="22" fillId="24" borderId="14" xfId="32" applyNumberFormat="1" applyFont="1" applyFill="1" applyBorder="1" applyAlignment="1" applyProtection="1">
      <alignment horizontal="center" vertical="center"/>
    </xf>
    <xf numFmtId="3" fontId="22" fillId="27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>
      <alignment horizontal="center" vertical="center" wrapText="1"/>
    </xf>
    <xf numFmtId="0" fontId="18" fillId="0" borderId="14" xfId="32" applyNumberFormat="1" applyFont="1" applyBorder="1" applyAlignment="1">
      <alignment horizontal="center" vertical="center"/>
    </xf>
    <xf numFmtId="3" fontId="22" fillId="0" borderId="0" xfId="32" applyNumberFormat="1" applyFont="1" applyBorder="1" applyAlignment="1" applyProtection="1">
      <alignment horizontal="center" vertical="center"/>
      <protection locked="0"/>
    </xf>
    <xf numFmtId="49" fontId="22" fillId="0" borderId="0" xfId="32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2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/>
    </xf>
    <xf numFmtId="3" fontId="30" fillId="27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2" applyNumberFormat="1" applyFont="1" applyBorder="1" applyAlignment="1" applyProtection="1">
      <alignment horizontal="center" vertical="center"/>
    </xf>
    <xf numFmtId="0" fontId="21" fillId="0" borderId="11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left" vertical="center"/>
    </xf>
    <xf numFmtId="4" fontId="21" fillId="0" borderId="0" xfId="32" applyNumberFormat="1" applyFont="1" applyFill="1" applyBorder="1" applyAlignment="1" applyProtection="1">
      <alignment horizontal="right" vertical="center"/>
    </xf>
    <xf numFmtId="3" fontId="21" fillId="0" borderId="0" xfId="32" applyNumberFormat="1" applyFont="1" applyFill="1" applyBorder="1" applyAlignment="1" applyProtection="1">
      <alignment horizontal="center" vertical="center"/>
    </xf>
    <xf numFmtId="3" fontId="18" fillId="0" borderId="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Fill="1" applyBorder="1" applyAlignment="1" applyProtection="1">
      <alignment horizontal="center" vertical="center"/>
    </xf>
    <xf numFmtId="0" fontId="18" fillId="0" borderId="12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center" vertical="center"/>
    </xf>
    <xf numFmtId="49" fontId="18" fillId="0" borderId="13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left" vertical="center"/>
    </xf>
    <xf numFmtId="4" fontId="18" fillId="0" borderId="13" xfId="32" applyNumberFormat="1" applyFont="1" applyBorder="1" applyAlignment="1" applyProtection="1">
      <alignment horizontal="right" vertical="center"/>
    </xf>
    <xf numFmtId="0" fontId="18" fillId="0" borderId="14" xfId="32" applyNumberFormat="1" applyFon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left" vertical="center"/>
    </xf>
    <xf numFmtId="0" fontId="22" fillId="0" borderId="0" xfId="32" applyNumberFormat="1" applyFont="1" applyBorder="1" applyAlignment="1" applyProtection="1">
      <alignment horizontal="left" vertical="center"/>
    </xf>
    <xf numFmtId="4" fontId="22" fillId="0" borderId="0" xfId="32" applyNumberFormat="1" applyFont="1" applyBorder="1" applyAlignment="1" applyProtection="1">
      <alignment horizontal="right" vertical="center"/>
    </xf>
    <xf numFmtId="0" fontId="22" fillId="0" borderId="0" xfId="37" applyNumberFormat="1" applyFont="1" applyFill="1" applyBorder="1" applyAlignment="1" applyProtection="1">
      <alignment horizontal="center" vertical="center" wrapText="1"/>
    </xf>
    <xf numFmtId="49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0" xfId="32" applyNumberFormat="1" applyFont="1" applyBorder="1" applyAlignment="1" applyProtection="1">
      <alignment horizontal="center" vertical="center"/>
    </xf>
    <xf numFmtId="4" fontId="22" fillId="0" borderId="19" xfId="32" applyNumberFormat="1" applyFont="1" applyBorder="1" applyAlignment="1" applyProtection="1">
      <alignment horizontal="right" vertical="center"/>
    </xf>
    <xf numFmtId="3" fontId="2" fillId="0" borderId="0" xfId="32" applyNumberFormat="1" applyBorder="1" applyAlignment="1" applyProtection="1">
      <alignment horizontal="center" vertical="center"/>
    </xf>
    <xf numFmtId="4" fontId="2" fillId="0" borderId="0" xfId="32" applyNumberFormat="1" applyBorder="1" applyAlignment="1" applyProtection="1">
      <alignment horizontal="center" vertical="center"/>
    </xf>
    <xf numFmtId="49" fontId="2" fillId="0" borderId="0" xfId="32" applyNumberFormat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left" vertical="center"/>
    </xf>
    <xf numFmtId="4" fontId="2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22" fillId="24" borderId="15" xfId="32" applyNumberFormat="1" applyFont="1" applyFill="1" applyBorder="1" applyAlignment="1" applyProtection="1">
      <alignment horizontal="center" vertical="center" wrapText="1"/>
    </xf>
    <xf numFmtId="49" fontId="22" fillId="24" borderId="12" xfId="32" applyNumberFormat="1" applyFont="1" applyFill="1" applyBorder="1" applyAlignment="1" applyProtection="1">
      <alignment horizontal="center" vertical="center" wrapText="1"/>
    </xf>
    <xf numFmtId="3" fontId="22" fillId="24" borderId="15" xfId="32" applyNumberFormat="1" applyFont="1" applyFill="1" applyBorder="1" applyAlignment="1" applyProtection="1">
      <alignment horizontal="center" vertical="center" wrapText="1"/>
    </xf>
    <xf numFmtId="4" fontId="18" fillId="0" borderId="0" xfId="32" applyNumberFormat="1" applyFont="1" applyFill="1" applyBorder="1" applyAlignment="1" applyProtection="1">
      <alignment horizontal="right" vertical="center"/>
    </xf>
    <xf numFmtId="4" fontId="22" fillId="27" borderId="15" xfId="32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 wrapText="1"/>
    </xf>
    <xf numFmtId="4" fontId="27" fillId="25" borderId="14" xfId="37" applyNumberFormat="1" applyFont="1" applyFill="1" applyBorder="1" applyAlignment="1" applyProtection="1">
      <alignment horizontal="center" vertical="center" wrapText="1"/>
    </xf>
    <xf numFmtId="4" fontId="22" fillId="0" borderId="0" xfId="32" applyNumberFormat="1" applyFont="1" applyBorder="1" applyAlignment="1" applyProtection="1">
      <alignment horizontal="center" vertical="center"/>
    </xf>
    <xf numFmtId="49" fontId="22" fillId="29" borderId="15" xfId="37" applyNumberFormat="1" applyFont="1" applyFill="1" applyBorder="1" applyAlignment="1" applyProtection="1">
      <alignment horizontal="center" vertical="center"/>
    </xf>
    <xf numFmtId="49" fontId="22" fillId="30" borderId="15" xfId="32" applyNumberFormat="1" applyFont="1" applyFill="1" applyBorder="1" applyAlignment="1" applyProtection="1">
      <alignment horizontal="center" vertical="center" wrapText="1"/>
    </xf>
    <xf numFmtId="14" fontId="2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31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/>
    </xf>
    <xf numFmtId="49" fontId="32" fillId="0" borderId="0" xfId="32" applyNumberFormat="1" applyFont="1" applyBorder="1" applyAlignment="1" applyProtection="1">
      <alignment horizontal="left" vertical="center"/>
    </xf>
    <xf numFmtId="4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 inden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32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4" xfId="32" applyNumberFormat="1" applyFont="1" applyBorder="1" applyAlignment="1" applyProtection="1">
      <alignment horizontal="center" vertical="center"/>
    </xf>
    <xf numFmtId="49" fontId="18" fillId="0" borderId="0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Fill="1" applyBorder="1" applyAlignment="1" applyProtection="1">
      <alignment horizontal="right" vertical="center"/>
    </xf>
    <xf numFmtId="4" fontId="18" fillId="0" borderId="13" xfId="32" applyNumberFormat="1" applyFont="1" applyFill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20" xfId="0" applyFont="1" applyFill="1" applyBorder="1" applyAlignment="1" applyProtection="1"/>
    <xf numFmtId="4" fontId="10" fillId="0" borderId="21" xfId="0" applyNumberFormat="1" applyFont="1" applyFill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left" vertical="center"/>
    </xf>
    <xf numFmtId="4" fontId="18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10" fillId="0" borderId="0" xfId="0" applyNumberFormat="1" applyFont="1" applyFill="1" applyBorder="1" applyAlignment="1" applyProtection="1">
      <alignment vertical="center"/>
    </xf>
    <xf numFmtId="0" fontId="27" fillId="0" borderId="0" xfId="32" applyNumberFormat="1" applyFont="1" applyFill="1" applyBorder="1" applyAlignment="1" applyProtection="1">
      <alignment horizontal="left" vertical="center" wrapText="1"/>
    </xf>
    <xf numFmtId="4" fontId="18" fillId="0" borderId="0" xfId="32" applyNumberFormat="1" applyFont="1" applyBorder="1" applyAlignment="1" applyProtection="1">
      <alignment horizontal="center" vertical="center"/>
    </xf>
    <xf numFmtId="4" fontId="34" fillId="31" borderId="14" xfId="0" applyNumberFormat="1" applyFont="1" applyFill="1" applyBorder="1" applyAlignment="1" applyProtection="1">
      <alignment horizontal="center" vertical="center"/>
    </xf>
    <xf numFmtId="0" fontId="18" fillId="0" borderId="24" xfId="32" applyNumberFormat="1" applyFont="1" applyBorder="1" applyAlignment="1" applyProtection="1">
      <alignment vertical="center"/>
    </xf>
    <xf numFmtId="0" fontId="18" fillId="33" borderId="14" xfId="32" applyNumberFormat="1" applyFont="1" applyFill="1" applyBorder="1" applyAlignment="1" applyProtection="1">
      <alignment horizontal="center" vertical="center"/>
    </xf>
    <xf numFmtId="0" fontId="21" fillId="0" borderId="24" xfId="32" applyNumberFormat="1" applyFont="1" applyFill="1" applyBorder="1" applyAlignment="1" applyProtection="1">
      <alignment horizontal="center" vertical="center"/>
    </xf>
    <xf numFmtId="0" fontId="2" fillId="0" borderId="0" xfId="32" quotePrefix="1" applyNumberForma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 wrapText="1"/>
    </xf>
    <xf numFmtId="49" fontId="22" fillId="25" borderId="14" xfId="37" applyNumberFormat="1" applyFont="1" applyFill="1" applyBorder="1" applyAlignment="1" applyProtection="1">
      <alignment horizontal="center" vertical="center" wrapText="1"/>
    </xf>
    <xf numFmtId="0" fontId="18" fillId="0" borderId="23" xfId="32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/>
    <xf numFmtId="0" fontId="2" fillId="0" borderId="13" xfId="32" applyNumberFormat="1" applyFont="1" applyFill="1" applyBorder="1" applyAlignment="1" applyProtection="1">
      <alignment horizontal="left" vertical="center"/>
    </xf>
    <xf numFmtId="0" fontId="18" fillId="0" borderId="15" xfId="32" applyNumberFormat="1" applyFont="1" applyBorder="1" applyAlignment="1" applyProtection="1">
      <alignment horizontal="center" vertical="center"/>
    </xf>
    <xf numFmtId="4" fontId="1" fillId="32" borderId="22" xfId="0" applyNumberFormat="1" applyFont="1" applyFill="1" applyBorder="1" applyAlignment="1">
      <alignment horizontal="right" vertical="center"/>
    </xf>
    <xf numFmtId="4" fontId="10" fillId="34" borderId="22" xfId="0" applyNumberFormat="1" applyFont="1" applyFill="1" applyBorder="1" applyAlignment="1">
      <alignment horizontal="right" vertical="center"/>
    </xf>
    <xf numFmtId="0" fontId="10" fillId="34" borderId="20" xfId="0" applyFont="1" applyFill="1" applyBorder="1" applyAlignment="1"/>
    <xf numFmtId="0" fontId="18" fillId="0" borderId="25" xfId="32" applyNumberFormat="1" applyFont="1" applyBorder="1" applyAlignment="1" applyProtection="1">
      <alignment horizontal="center" vertical="center"/>
    </xf>
    <xf numFmtId="4" fontId="1" fillId="34" borderId="22" xfId="0" applyNumberFormat="1" applyFont="1" applyFill="1" applyBorder="1" applyAlignment="1">
      <alignment horizontal="right" vertical="center"/>
    </xf>
    <xf numFmtId="0" fontId="18" fillId="0" borderId="26" xfId="32" applyNumberFormat="1" applyFont="1" applyBorder="1" applyAlignment="1" applyProtection="1">
      <alignment horizontal="center" vertical="center"/>
    </xf>
    <xf numFmtId="4" fontId="1" fillId="34" borderId="12" xfId="0" applyNumberFormat="1" applyFont="1" applyFill="1" applyBorder="1" applyAlignment="1">
      <alignment horizontal="right" vertical="center"/>
    </xf>
    <xf numFmtId="0" fontId="18" fillId="0" borderId="27" xfId="32" applyNumberFormat="1" applyFont="1" applyBorder="1" applyAlignment="1" applyProtection="1">
      <alignment horizontal="center" vertical="center"/>
    </xf>
    <xf numFmtId="0" fontId="18" fillId="0" borderId="22" xfId="32" applyNumberFormat="1" applyFont="1" applyBorder="1" applyAlignment="1" applyProtection="1">
      <alignment horizontal="left" vertical="center"/>
    </xf>
    <xf numFmtId="49" fontId="22" fillId="0" borderId="0" xfId="32" quotePrefix="1" applyNumberFormat="1" applyFont="1" applyBorder="1" applyAlignment="1" applyProtection="1">
      <alignment horizontal="left" vertical="center"/>
    </xf>
    <xf numFmtId="0" fontId="22" fillId="0" borderId="0" xfId="32" quotePrefix="1" applyNumberFormat="1" applyFon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left" vertical="center" wrapText="1"/>
    </xf>
    <xf numFmtId="0" fontId="22" fillId="0" borderId="0" xfId="32" applyNumberFormat="1" applyFont="1" applyFill="1" applyBorder="1" applyAlignment="1" applyProtection="1">
      <alignment horizontal="left" vertical="center" wrapText="1"/>
    </xf>
    <xf numFmtId="4" fontId="22" fillId="0" borderId="0" xfId="32" applyNumberFormat="1" applyFont="1" applyFill="1" applyBorder="1" applyAlignment="1" applyProtection="1">
      <alignment horizontal="right" vertical="center"/>
    </xf>
    <xf numFmtId="0" fontId="38" fillId="0" borderId="0" xfId="32" applyNumberFormat="1" applyFont="1" applyFill="1" applyBorder="1" applyAlignment="1" applyProtection="1">
      <alignment horizontal="left" vertical="center" wrapText="1"/>
    </xf>
    <xf numFmtId="4" fontId="38" fillId="0" borderId="0" xfId="32" applyNumberFormat="1" applyFont="1" applyFill="1" applyBorder="1" applyAlignment="1" applyProtection="1">
      <alignment vertical="center"/>
    </xf>
    <xf numFmtId="49" fontId="23" fillId="28" borderId="28" xfId="0" applyNumberFormat="1" applyFont="1" applyFill="1" applyBorder="1" applyAlignment="1">
      <alignment horizontal="center"/>
    </xf>
    <xf numFmtId="0" fontId="24" fillId="28" borderId="29" xfId="0" applyFont="1" applyFill="1" applyBorder="1" applyAlignment="1">
      <alignment horizontal="center"/>
    </xf>
    <xf numFmtId="0" fontId="24" fillId="28" borderId="30" xfId="0" applyFont="1" applyFill="1" applyBorder="1" applyAlignment="1">
      <alignment horizontal="center"/>
    </xf>
    <xf numFmtId="49" fontId="25" fillId="0" borderId="28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18" fillId="0" borderId="22" xfId="32" applyNumberFormat="1" applyFont="1" applyBorder="1" applyAlignment="1">
      <alignment horizontal="center" vertical="center"/>
    </xf>
    <xf numFmtId="0" fontId="18" fillId="0" borderId="21" xfId="32" applyNumberFormat="1" applyFont="1" applyBorder="1" applyAlignment="1">
      <alignment horizontal="center"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vertical="center"/>
    </xf>
    <xf numFmtId="0" fontId="2" fillId="0" borderId="21" xfId="32" applyBorder="1" applyAlignment="1">
      <alignment vertical="center"/>
    </xf>
    <xf numFmtId="0" fontId="21" fillId="28" borderId="22" xfId="32" applyNumberFormat="1" applyFont="1" applyFill="1" applyBorder="1" applyAlignment="1">
      <alignment horizontal="center" vertical="center"/>
    </xf>
    <xf numFmtId="0" fontId="2" fillId="0" borderId="20" xfId="32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0" fontId="18" fillId="0" borderId="20" xfId="32" applyNumberFormat="1" applyFont="1" applyBorder="1" applyAlignment="1">
      <alignment horizontal="center" vertical="center"/>
    </xf>
    <xf numFmtId="14" fontId="2" fillId="0" borderId="22" xfId="32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30" xfId="0" applyBorder="1" applyAlignment="1"/>
    <xf numFmtId="14" fontId="2" fillId="0" borderId="16" xfId="32" applyNumberFormat="1" applyFont="1" applyBorder="1" applyAlignment="1" applyProtection="1">
      <alignment horizontal="center" vertical="center"/>
    </xf>
    <xf numFmtId="0" fontId="2" fillId="0" borderId="0" xfId="32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1" fillId="28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18" fillId="0" borderId="21" xfId="32" applyNumberFormat="1" applyFont="1" applyBorder="1" applyAlignment="1" applyProtection="1">
      <alignment horizontal="center" vertical="center"/>
    </xf>
    <xf numFmtId="0" fontId="27" fillId="0" borderId="11" xfId="32" applyNumberFormat="1" applyFont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2" fillId="0" borderId="20" xfId="32" applyBorder="1" applyAlignment="1" applyProtection="1">
      <alignment vertical="center"/>
    </xf>
    <xf numFmtId="14" fontId="18" fillId="0" borderId="28" xfId="32" applyNumberFormat="1" applyFont="1" applyBorder="1" applyAlignment="1" applyProtection="1">
      <alignment horizontal="center" vertical="center" wrapText="1"/>
    </xf>
    <xf numFmtId="0" fontId="18" fillId="0" borderId="29" xfId="3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35" borderId="22" xfId="32" applyNumberFormat="1" applyFont="1" applyFill="1" applyBorder="1" applyAlignment="1" applyProtection="1">
      <alignment horizontal="left" vertical="center"/>
    </xf>
    <xf numFmtId="0" fontId="0" fillId="35" borderId="20" xfId="0" applyFill="1" applyBorder="1" applyAlignment="1" applyProtection="1">
      <alignment horizontal="left"/>
    </xf>
    <xf numFmtId="0" fontId="32" fillId="0" borderId="0" xfId="32" applyNumberFormat="1" applyFont="1" applyBorder="1" applyAlignment="1" applyProtection="1">
      <alignment horizontal="left" vertical="top" wrapText="1"/>
    </xf>
    <xf numFmtId="0" fontId="32" fillId="0" borderId="0" xfId="32" quotePrefix="1" applyNumberFormat="1" applyFont="1" applyBorder="1" applyAlignment="1" applyProtection="1">
      <alignment horizontal="left" vertical="top" wrapText="1"/>
    </xf>
    <xf numFmtId="0" fontId="0" fillId="35" borderId="21" xfId="0" applyFill="1" applyBorder="1" applyAlignment="1" applyProtection="1">
      <alignment horizontal="left"/>
    </xf>
    <xf numFmtId="0" fontId="2" fillId="33" borderId="22" xfId="32" applyNumberFormat="1" applyFont="1" applyFill="1" applyBorder="1" applyAlignment="1" applyProtection="1">
      <alignment horizontal="center" vertical="center"/>
    </xf>
    <xf numFmtId="0" fontId="2" fillId="33" borderId="21" xfId="32" applyNumberFormat="1" applyFont="1" applyFill="1" applyBorder="1" applyAlignment="1" applyProtection="1">
      <alignment horizontal="center" vertical="center"/>
    </xf>
    <xf numFmtId="0" fontId="21" fillId="28" borderId="32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27" xfId="0" applyBorder="1" applyAlignment="1" applyProtection="1"/>
    <xf numFmtId="0" fontId="18" fillId="33" borderId="22" xfId="32" applyNumberFormat="1" applyFont="1" applyFill="1" applyBorder="1" applyAlignment="1" applyProtection="1">
      <alignment horizontal="left" vertical="center"/>
    </xf>
    <xf numFmtId="0" fontId="0" fillId="33" borderId="21" xfId="0" applyFill="1" applyBorder="1" applyAlignment="1" applyProtection="1">
      <alignment horizontal="left"/>
    </xf>
    <xf numFmtId="0" fontId="2" fillId="0" borderId="22" xfId="32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left"/>
    </xf>
    <xf numFmtId="0" fontId="18" fillId="36" borderId="22" xfId="32" applyNumberFormat="1" applyFont="1" applyFill="1" applyBorder="1" applyAlignment="1" applyProtection="1">
      <alignment horizontal="center" vertical="center"/>
    </xf>
    <xf numFmtId="0" fontId="0" fillId="36" borderId="20" xfId="0" applyFill="1" applyBorder="1" applyAlignment="1" applyProtection="1"/>
    <xf numFmtId="0" fontId="0" fillId="36" borderId="21" xfId="0" applyFill="1" applyBorder="1" applyAlignment="1" applyProtection="1"/>
    <xf numFmtId="0" fontId="2" fillId="0" borderId="21" xfId="32" applyNumberFormat="1" applyFont="1" applyFill="1" applyBorder="1" applyAlignment="1" applyProtection="1">
      <alignment horizontal="left" vertical="center"/>
    </xf>
    <xf numFmtId="0" fontId="32" fillId="0" borderId="11" xfId="32" applyNumberFormat="1" applyFont="1" applyBorder="1" applyAlignment="1" applyProtection="1">
      <alignment horizontal="left" vertical="center" wrapText="1"/>
    </xf>
    <xf numFmtId="0" fontId="32" fillId="0" borderId="0" xfId="32" applyNumberFormat="1" applyFont="1" applyBorder="1" applyAlignment="1" applyProtection="1">
      <alignment horizontal="left" vertical="center" wrapText="1"/>
    </xf>
    <xf numFmtId="49" fontId="32" fillId="0" borderId="11" xfId="32" quotePrefix="1" applyNumberFormat="1" applyFont="1" applyBorder="1" applyAlignment="1" applyProtection="1">
      <alignment horizontal="left" vertical="center" wrapText="1"/>
    </xf>
    <xf numFmtId="49" fontId="32" fillId="0" borderId="0" xfId="32" applyNumberFormat="1" applyFont="1" applyBorder="1" applyAlignment="1" applyProtection="1">
      <alignment horizontal="left" vertical="center" wrapText="1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1" fillId="0" borderId="0" xfId="32" applyNumberFormat="1" applyFont="1" applyFill="1" applyBorder="1" applyAlignment="1" applyProtection="1">
      <alignment vertical="center"/>
    </xf>
    <xf numFmtId="0" fontId="36" fillId="0" borderId="0" xfId="0" applyFont="1" applyAlignment="1"/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0" fillId="36" borderId="20" xfId="0" applyFill="1" applyBorder="1" applyAlignment="1"/>
    <xf numFmtId="0" fontId="0" fillId="36" borderId="21" xfId="0" applyFill="1" applyBorder="1" applyAlignment="1"/>
    <xf numFmtId="0" fontId="18" fillId="0" borderId="20" xfId="32" applyNumberFormat="1" applyFont="1" applyBorder="1" applyAlignment="1" applyProtection="1">
      <alignment horizontal="left" vertical="center"/>
    </xf>
    <xf numFmtId="0" fontId="18" fillId="0" borderId="21" xfId="32" applyNumberFormat="1" applyFont="1" applyBorder="1" applyAlignment="1" applyProtection="1">
      <alignment horizontal="left" vertical="center"/>
    </xf>
    <xf numFmtId="0" fontId="18" fillId="36" borderId="14" xfId="32" applyNumberFormat="1" applyFont="1" applyFill="1" applyBorder="1" applyAlignment="1" applyProtection="1">
      <alignment horizontal="center" vertical="center"/>
    </xf>
    <xf numFmtId="0" fontId="18" fillId="36" borderId="26" xfId="32" applyNumberFormat="1" applyFont="1" applyFill="1" applyBorder="1" applyAlignment="1" applyProtection="1">
      <alignment horizontal="center" vertical="center"/>
    </xf>
    <xf numFmtId="4" fontId="18" fillId="27" borderId="12" xfId="32" applyNumberFormat="1" applyFont="1" applyFill="1" applyBorder="1" applyAlignment="1" applyProtection="1">
      <alignment horizontal="left" vertical="center" wrapText="1"/>
    </xf>
    <xf numFmtId="4" fontId="18" fillId="27" borderId="13" xfId="32" applyNumberFormat="1" applyFont="1" applyFill="1" applyBorder="1" applyAlignment="1" applyProtection="1">
      <alignment horizontal="left" vertical="center" wrapText="1"/>
    </xf>
    <xf numFmtId="4" fontId="18" fillId="27" borderId="23" xfId="32" applyNumberFormat="1" applyFont="1" applyFill="1" applyBorder="1" applyAlignment="1" applyProtection="1">
      <alignment horizontal="left" vertical="center" wrapText="1"/>
    </xf>
    <xf numFmtId="0" fontId="18" fillId="0" borderId="19" xfId="32" applyNumberFormat="1" applyFont="1" applyBorder="1" applyAlignment="1" applyProtection="1">
      <alignment horizontal="left" vertical="center"/>
    </xf>
    <xf numFmtId="0" fontId="18" fillId="0" borderId="27" xfId="32" applyNumberFormat="1" applyFont="1" applyBorder="1" applyAlignment="1" applyProtection="1">
      <alignment horizontal="left" vertical="center"/>
    </xf>
    <xf numFmtId="0" fontId="18" fillId="32" borderId="20" xfId="32" applyNumberFormat="1" applyFont="1" applyFill="1" applyBorder="1" applyAlignment="1" applyProtection="1">
      <alignment horizontal="left" vertical="center"/>
    </xf>
    <xf numFmtId="0" fontId="18" fillId="32" borderId="21" xfId="32" applyNumberFormat="1" applyFont="1" applyFill="1" applyBorder="1" applyAlignment="1" applyProtection="1">
      <alignment horizontal="left" vertical="center"/>
    </xf>
    <xf numFmtId="0" fontId="18" fillId="34" borderId="20" xfId="32" applyNumberFormat="1" applyFont="1" applyFill="1" applyBorder="1" applyAlignment="1" applyProtection="1">
      <alignment horizontal="left" vertical="center"/>
    </xf>
    <xf numFmtId="0" fontId="18" fillId="34" borderId="21" xfId="32" applyNumberFormat="1" applyFont="1" applyFill="1" applyBorder="1" applyAlignment="1" applyProtection="1">
      <alignment horizontal="left" vertical="center"/>
    </xf>
    <xf numFmtId="0" fontId="18" fillId="34" borderId="13" xfId="32" applyNumberFormat="1" applyFont="1" applyFill="1" applyBorder="1" applyAlignment="1" applyProtection="1">
      <alignment horizontal="left" vertical="center"/>
    </xf>
    <xf numFmtId="0" fontId="18" fillId="34" borderId="23" xfId="32" applyNumberFormat="1" applyFont="1" applyFill="1" applyBorder="1" applyAlignment="1" applyProtection="1">
      <alignment horizontal="left" vertical="center"/>
    </xf>
    <xf numFmtId="0" fontId="2" fillId="34" borderId="22" xfId="32" applyNumberFormat="1" applyFont="1" applyFill="1" applyBorder="1" applyAlignment="1" applyProtection="1">
      <alignment horizontal="left" vertical="center"/>
    </xf>
    <xf numFmtId="0" fontId="2" fillId="34" borderId="20" xfId="32" applyNumberFormat="1" applyFont="1" applyFill="1" applyBorder="1" applyAlignment="1" applyProtection="1">
      <alignment horizontal="left" vertical="center"/>
    </xf>
    <xf numFmtId="0" fontId="2" fillId="34" borderId="21" xfId="32" applyNumberFormat="1" applyFont="1" applyFill="1" applyBorder="1" applyAlignment="1" applyProtection="1">
      <alignment horizontal="left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[0] 2" xfId="30"/>
    <cellStyle name="Neutrale" xfId="31" builtinId="28" customBuiltin="1"/>
    <cellStyle name="Normale" xfId="0" builtinId="0"/>
    <cellStyle name="Normale 2" xfId="32"/>
    <cellStyle name="Normale 2 2" xfId="33"/>
    <cellStyle name="Normale 3" xfId="34"/>
    <cellStyle name="Normale 4" xfId="35"/>
    <cellStyle name="Normale 5" xfId="36"/>
    <cellStyle name="Normale_Foglio1" xfId="37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6"/>
  <sheetViews>
    <sheetView showGridLines="0" workbookViewId="0">
      <selection sqref="A1:L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 x14ac:dyDescent="0.35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</row>
    <row r="2" spans="1:12" s="62" customFormat="1" ht="23.1" customHeight="1" x14ac:dyDescent="0.2">
      <c r="A2" s="218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20"/>
    </row>
    <row r="3" spans="1:12" ht="24.95" customHeight="1" x14ac:dyDescent="0.2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 x14ac:dyDescent="0.2">
      <c r="F4" s="5"/>
      <c r="K4" s="14"/>
    </row>
    <row r="6" spans="1:12" x14ac:dyDescent="0.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H14"/>
  <sheetViews>
    <sheetView showGridLines="0" zoomScaleNormal="100" workbookViewId="0">
      <selection sqref="A1:AH1"/>
    </sheetView>
  </sheetViews>
  <sheetFormatPr defaultRowHeight="15" x14ac:dyDescent="0.2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 x14ac:dyDescent="0.2">
      <c r="A1" s="226" t="s">
        <v>12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8"/>
    </row>
    <row r="2" spans="1:34" s="26" customFormat="1" ht="15" customHeight="1" x14ac:dyDescent="0.2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 x14ac:dyDescent="0.2">
      <c r="A3" s="221" t="s">
        <v>55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8"/>
    </row>
    <row r="4" spans="1:34" s="15" customFormat="1" ht="15" customHeight="1" x14ac:dyDescent="0.2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230" t="s">
        <v>13</v>
      </c>
      <c r="AB4" s="227"/>
      <c r="AC4" s="227"/>
      <c r="AD4" s="227"/>
      <c r="AE4" s="227"/>
      <c r="AF4" s="227"/>
      <c r="AG4" s="231"/>
      <c r="AH4" s="32">
        <v>30</v>
      </c>
    </row>
    <row r="5" spans="1:34" s="15" customFormat="1" ht="23.1" customHeight="1" x14ac:dyDescent="0.2">
      <c r="A5" s="221" t="s">
        <v>14</v>
      </c>
      <c r="B5" s="229"/>
      <c r="C5" s="222"/>
      <c r="D5" s="221" t="s">
        <v>15</v>
      </c>
      <c r="E5" s="229"/>
      <c r="F5" s="229"/>
      <c r="G5" s="229"/>
      <c r="H5" s="222"/>
      <c r="I5" s="221" t="s">
        <v>16</v>
      </c>
      <c r="J5" s="229"/>
      <c r="K5" s="222"/>
      <c r="L5" s="221" t="s">
        <v>1</v>
      </c>
      <c r="M5" s="229"/>
      <c r="N5" s="229"/>
      <c r="O5" s="221" t="s">
        <v>17</v>
      </c>
      <c r="P5" s="222"/>
      <c r="Q5" s="221" t="s">
        <v>18</v>
      </c>
      <c r="R5" s="229"/>
      <c r="S5" s="229"/>
      <c r="T5" s="222"/>
      <c r="U5" s="221" t="s">
        <v>19</v>
      </c>
      <c r="V5" s="229"/>
      <c r="W5" s="229"/>
      <c r="X5" s="58" t="s">
        <v>47</v>
      </c>
      <c r="Y5" s="221" t="s">
        <v>20</v>
      </c>
      <c r="Z5" s="222"/>
      <c r="AA5" s="223" t="s">
        <v>41</v>
      </c>
      <c r="AB5" s="224"/>
      <c r="AC5" s="224"/>
      <c r="AD5" s="224"/>
      <c r="AE5" s="224"/>
      <c r="AF5" s="224"/>
      <c r="AG5" s="224"/>
      <c r="AH5" s="225"/>
    </row>
    <row r="6" spans="1:34" ht="36" customHeight="1" x14ac:dyDescent="0.2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 x14ac:dyDescent="0.2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 x14ac:dyDescent="0.2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 x14ac:dyDescent="0.2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 x14ac:dyDescent="0.2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 x14ac:dyDescent="0.2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 x14ac:dyDescent="0.2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 x14ac:dyDescent="0.2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 x14ac:dyDescent="0.2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showGridLines="0" workbookViewId="0">
      <selection sqref="A1:R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 x14ac:dyDescent="0.35">
      <c r="A1" s="21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5"/>
    </row>
    <row r="2" spans="1:18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 x14ac:dyDescent="0.2">
      <c r="A3" s="218" t="s">
        <v>54</v>
      </c>
      <c r="B3" s="219"/>
      <c r="C3" s="219"/>
      <c r="D3" s="219"/>
      <c r="E3" s="219"/>
      <c r="F3" s="219"/>
      <c r="G3" s="219"/>
      <c r="H3" s="219"/>
      <c r="I3" s="219"/>
      <c r="J3" s="219"/>
      <c r="K3" s="234"/>
      <c r="L3" s="234"/>
      <c r="M3" s="234"/>
      <c r="N3" s="234"/>
      <c r="O3" s="234"/>
      <c r="P3" s="234"/>
      <c r="Q3" s="234"/>
      <c r="R3" s="235"/>
    </row>
    <row r="4" spans="1:18" ht="23.1" customHeight="1" x14ac:dyDescent="0.2">
      <c r="A4" s="218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</row>
    <row r="5" spans="1:18" s="62" customFormat="1" ht="23.1" customHeight="1" x14ac:dyDescent="0.2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6" t="s">
        <v>13</v>
      </c>
      <c r="L5" s="237"/>
      <c r="M5" s="237"/>
      <c r="N5" s="237"/>
      <c r="O5" s="237"/>
      <c r="P5" s="237"/>
      <c r="Q5" s="238"/>
      <c r="R5" s="84">
        <v>30</v>
      </c>
    </row>
    <row r="6" spans="1:18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 x14ac:dyDescent="0.2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showGridLines="0" zoomScaleNormal="100" workbookViewId="0">
      <selection sqref="A1:AI1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37" width="9.140625" style="107"/>
    <col min="38" max="38" width="19" style="107" customWidth="1"/>
    <col min="39" max="16384" width="9.140625" style="107"/>
  </cols>
  <sheetData>
    <row r="1" spans="1:38" s="90" customFormat="1" ht="23.1" customHeight="1" x14ac:dyDescent="0.2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1"/>
    </row>
    <row r="2" spans="1:38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8" s="90" customFormat="1" ht="23.1" customHeight="1" x14ac:dyDescent="0.2">
      <c r="A3" s="223" t="s">
        <v>57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3"/>
    </row>
    <row r="4" spans="1:38" s="90" customFormat="1" ht="15" customHeight="1" x14ac:dyDescent="0.2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230"/>
      <c r="AE4" s="244"/>
      <c r="AF4" s="244"/>
      <c r="AG4" s="244"/>
      <c r="AH4" s="245"/>
      <c r="AI4" s="246"/>
    </row>
    <row r="5" spans="1:38" s="90" customFormat="1" ht="23.1" customHeight="1" x14ac:dyDescent="0.2">
      <c r="A5" s="223" t="s">
        <v>14</v>
      </c>
      <c r="B5" s="247"/>
      <c r="C5" s="248"/>
      <c r="D5" s="223" t="s">
        <v>15</v>
      </c>
      <c r="E5" s="247"/>
      <c r="F5" s="247"/>
      <c r="G5" s="247"/>
      <c r="H5" s="247"/>
      <c r="I5" s="247"/>
      <c r="J5" s="247"/>
      <c r="K5" s="248"/>
      <c r="L5" s="223" t="s">
        <v>16</v>
      </c>
      <c r="M5" s="247"/>
      <c r="N5" s="248"/>
      <c r="O5" s="223" t="s">
        <v>1</v>
      </c>
      <c r="P5" s="247"/>
      <c r="Q5" s="247"/>
      <c r="R5" s="223" t="s">
        <v>17</v>
      </c>
      <c r="S5" s="248"/>
      <c r="T5" s="223" t="s">
        <v>18</v>
      </c>
      <c r="U5" s="247"/>
      <c r="V5" s="247"/>
      <c r="W5" s="248"/>
      <c r="X5" s="223" t="s">
        <v>19</v>
      </c>
      <c r="Y5" s="247"/>
      <c r="Z5" s="247"/>
      <c r="AA5" s="103" t="s">
        <v>47</v>
      </c>
      <c r="AB5" s="223" t="s">
        <v>20</v>
      </c>
      <c r="AC5" s="248"/>
      <c r="AD5" s="223" t="s">
        <v>64</v>
      </c>
      <c r="AE5" s="251"/>
      <c r="AF5" s="251"/>
      <c r="AG5" s="251"/>
      <c r="AH5" s="251"/>
      <c r="AI5" s="246"/>
    </row>
    <row r="6" spans="1:38" ht="36" customHeight="1" x14ac:dyDescent="0.2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66</v>
      </c>
      <c r="H6" s="106" t="s">
        <v>67</v>
      </c>
      <c r="I6" s="142" t="s">
        <v>68</v>
      </c>
      <c r="J6" s="141" t="s">
        <v>69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58</v>
      </c>
      <c r="AE6" s="127" t="s">
        <v>59</v>
      </c>
      <c r="AF6" s="127" t="s">
        <v>61</v>
      </c>
      <c r="AG6" s="128" t="s">
        <v>60</v>
      </c>
      <c r="AH6" s="131" t="s">
        <v>62</v>
      </c>
      <c r="AI6" s="129" t="s">
        <v>65</v>
      </c>
      <c r="AJ6" s="249"/>
      <c r="AK6" s="250"/>
      <c r="AL6" s="250"/>
    </row>
    <row r="7" spans="1:38" x14ac:dyDescent="0.2">
      <c r="A7" s="108"/>
      <c r="B7" s="108"/>
      <c r="C7" s="109"/>
      <c r="D7" s="110"/>
      <c r="E7" s="109"/>
      <c r="F7" s="111"/>
      <c r="G7" s="112"/>
      <c r="H7" s="112"/>
      <c r="I7" s="107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8" x14ac:dyDescent="0.2">
      <c r="C8" s="107"/>
      <c r="D8" s="107"/>
      <c r="E8" s="107"/>
      <c r="F8" s="107"/>
      <c r="G8" s="107"/>
      <c r="H8" s="107"/>
      <c r="I8" s="107"/>
      <c r="J8" s="107"/>
      <c r="N8" s="107"/>
      <c r="O8" s="107"/>
      <c r="P8" s="107"/>
      <c r="Q8" s="107"/>
      <c r="S8" s="107"/>
      <c r="AC8" s="107"/>
      <c r="AD8" s="107"/>
      <c r="AE8" s="107"/>
      <c r="AG8" s="118"/>
      <c r="AH8" s="118"/>
    </row>
    <row r="9" spans="1:38" x14ac:dyDescent="0.2">
      <c r="C9" s="107"/>
      <c r="D9" s="107"/>
      <c r="E9" s="107"/>
      <c r="F9" s="107"/>
      <c r="G9" s="107"/>
      <c r="H9" s="107"/>
      <c r="I9" s="107"/>
      <c r="J9" s="107"/>
      <c r="N9" s="107"/>
      <c r="O9" s="107"/>
      <c r="P9" s="107"/>
      <c r="Q9" s="107"/>
      <c r="S9" s="107"/>
      <c r="AC9" s="107"/>
      <c r="AD9" s="107"/>
      <c r="AE9" s="107"/>
      <c r="AF9" s="107"/>
      <c r="AG9" s="107"/>
      <c r="AH9" s="118"/>
    </row>
    <row r="10" spans="1:38" x14ac:dyDescent="0.2">
      <c r="C10" s="107"/>
      <c r="D10" s="107"/>
      <c r="E10" s="107"/>
      <c r="F10" s="107"/>
      <c r="G10" s="107"/>
      <c r="H10" s="107"/>
      <c r="I10" s="107"/>
      <c r="J10" s="107"/>
      <c r="N10" s="107"/>
      <c r="O10" s="107"/>
      <c r="P10" s="107"/>
      <c r="Q10" s="107"/>
      <c r="S10" s="107"/>
      <c r="AC10" s="107"/>
      <c r="AD10" s="107"/>
      <c r="AE10" s="107"/>
      <c r="AF10" s="107"/>
      <c r="AG10" s="107"/>
      <c r="AH10" s="118"/>
    </row>
    <row r="11" spans="1:38" x14ac:dyDescent="0.2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C11" s="107"/>
      <c r="AD11" s="107"/>
      <c r="AE11" s="107"/>
      <c r="AF11" s="107"/>
      <c r="AG11" s="107"/>
      <c r="AH11" s="118"/>
    </row>
    <row r="12" spans="1:38" x14ac:dyDescent="0.2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C12" s="107"/>
      <c r="AD12" s="107"/>
      <c r="AE12" s="107"/>
      <c r="AF12" s="107"/>
      <c r="AG12" s="107"/>
      <c r="AH12" s="118"/>
    </row>
    <row r="13" spans="1:38" x14ac:dyDescent="0.2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C13" s="107"/>
      <c r="AD13" s="107"/>
      <c r="AE13" s="107"/>
      <c r="AF13" s="107"/>
      <c r="AG13" s="107"/>
      <c r="AH13" s="118"/>
    </row>
    <row r="14" spans="1:38" x14ac:dyDescent="0.2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C14" s="107"/>
      <c r="AD14" s="107"/>
      <c r="AE14" s="107"/>
      <c r="AF14" s="107"/>
      <c r="AG14" s="107"/>
      <c r="AH14" s="118"/>
    </row>
  </sheetData>
  <mergeCells count="13">
    <mergeCell ref="AJ6:AL6"/>
    <mergeCell ref="T5:W5"/>
    <mergeCell ref="X5:Z5"/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showGridLines="0" workbookViewId="0">
      <selection sqref="A1:O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5" ht="23.1" customHeight="1" x14ac:dyDescent="0.35">
      <c r="A1" s="21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</row>
    <row r="2" spans="1:15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5" ht="23.1" customHeight="1" x14ac:dyDescent="0.2">
      <c r="A3" s="218" t="s">
        <v>56</v>
      </c>
      <c r="B3" s="219"/>
      <c r="C3" s="219"/>
      <c r="D3" s="219"/>
      <c r="E3" s="219"/>
      <c r="F3" s="219"/>
      <c r="G3" s="219"/>
      <c r="H3" s="219"/>
      <c r="I3" s="219"/>
      <c r="J3" s="219"/>
      <c r="K3" s="234"/>
      <c r="L3" s="234"/>
      <c r="M3" s="234"/>
      <c r="N3" s="234"/>
      <c r="O3" s="235"/>
    </row>
    <row r="4" spans="1:15" ht="23.1" customHeight="1" x14ac:dyDescent="0.2">
      <c r="A4" s="218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</row>
    <row r="5" spans="1:15" s="62" customFormat="1" ht="23.1" customHeight="1" x14ac:dyDescent="0.2">
      <c r="A5" s="232" t="s">
        <v>63</v>
      </c>
      <c r="B5" s="233"/>
      <c r="C5" s="233"/>
      <c r="D5" s="233"/>
      <c r="E5" s="233"/>
      <c r="F5" s="233"/>
      <c r="G5" s="233"/>
      <c r="H5" s="233"/>
      <c r="I5" s="233"/>
      <c r="J5" s="233"/>
      <c r="K5" s="252" t="s">
        <v>64</v>
      </c>
      <c r="L5" s="253"/>
      <c r="M5" s="253"/>
      <c r="N5" s="253"/>
      <c r="O5" s="254"/>
    </row>
    <row r="6" spans="1:15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58</v>
      </c>
      <c r="L6" s="72" t="s">
        <v>59</v>
      </c>
      <c r="M6" s="126" t="s">
        <v>61</v>
      </c>
      <c r="N6" s="123" t="s">
        <v>60</v>
      </c>
      <c r="O6" s="133" t="s">
        <v>62</v>
      </c>
    </row>
    <row r="7" spans="1:15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5" x14ac:dyDescent="0.2">
      <c r="O8" s="135"/>
    </row>
    <row r="9" spans="1:15" x14ac:dyDescent="0.2">
      <c r="I9" s="6"/>
      <c r="J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sqref="A1:M1"/>
    </sheetView>
  </sheetViews>
  <sheetFormatPr defaultRowHeight="15" x14ac:dyDescent="0.2"/>
  <cols>
    <col min="1" max="1" width="30.7109375" style="107" customWidth="1"/>
    <col min="2" max="2" width="20.7109375" style="120" customWidth="1"/>
    <col min="3" max="3" width="14.7109375" style="121" customWidth="1"/>
    <col min="4" max="4" width="5.7109375" style="121" customWidth="1"/>
    <col min="5" max="5" width="12.5703125" style="118" customWidth="1"/>
    <col min="6" max="6" width="36.7109375" style="121" customWidth="1"/>
    <col min="7" max="7" width="14.7109375" style="107" customWidth="1"/>
    <col min="8" max="8" width="5.7109375" style="107" customWidth="1"/>
    <col min="9" max="9" width="20.7109375" style="107" customWidth="1"/>
    <col min="10" max="10" width="20.7109375" style="120" customWidth="1"/>
    <col min="11" max="11" width="5.7109375" style="119" customWidth="1"/>
    <col min="12" max="12" width="12.5703125" style="119" customWidth="1"/>
    <col min="13" max="13" width="5.7109375" style="107" customWidth="1"/>
    <col min="14" max="16384" width="9.140625" style="107"/>
  </cols>
  <sheetData>
    <row r="1" spans="1:16" s="90" customFormat="1" ht="23.1" customHeight="1" x14ac:dyDescent="0.2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5"/>
    </row>
    <row r="2" spans="1:16" s="97" customFormat="1" ht="15" customHeight="1" x14ac:dyDescent="0.2">
      <c r="A2" s="91"/>
      <c r="B2" s="93"/>
      <c r="C2" s="94"/>
      <c r="D2" s="94"/>
      <c r="E2" s="139"/>
      <c r="F2" s="94"/>
      <c r="G2" s="92"/>
      <c r="H2" s="92"/>
      <c r="I2" s="92"/>
      <c r="J2" s="93"/>
      <c r="K2" s="21"/>
      <c r="L2" s="21"/>
      <c r="M2" s="189"/>
    </row>
    <row r="3" spans="1:16" s="90" customFormat="1" ht="23.1" customHeight="1" x14ac:dyDescent="0.2">
      <c r="A3" s="271" t="s">
        <v>102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</row>
    <row r="4" spans="1:16" s="90" customFormat="1" ht="23.1" customHeight="1" x14ac:dyDescent="0.2">
      <c r="A4" s="98"/>
      <c r="B4" s="101"/>
      <c r="C4" s="181"/>
      <c r="D4" s="181"/>
      <c r="E4" s="140"/>
      <c r="F4" s="181"/>
      <c r="J4" s="180"/>
      <c r="K4" s="167"/>
      <c r="L4" s="167"/>
      <c r="M4" s="166"/>
    </row>
    <row r="5" spans="1:16" s="90" customFormat="1" ht="32.25" customHeight="1" x14ac:dyDescent="0.2">
      <c r="A5" s="266" t="s">
        <v>101</v>
      </c>
      <c r="B5" s="267"/>
      <c r="C5" s="188" t="s">
        <v>100</v>
      </c>
      <c r="D5" s="187"/>
      <c r="E5" s="186" t="str">
        <f>IF(OR(L13="SI",L15="SI"),"SI","NO")</f>
        <v>SI</v>
      </c>
      <c r="F5" s="163"/>
      <c r="G5" s="163"/>
      <c r="H5" s="163"/>
      <c r="I5" s="163"/>
      <c r="J5" s="163"/>
      <c r="K5" s="163"/>
      <c r="L5" s="163"/>
      <c r="M5" s="161"/>
      <c r="N5" s="275" t="s">
        <v>99</v>
      </c>
      <c r="O5" s="276"/>
    </row>
    <row r="6" spans="1:16" s="90" customFormat="1" ht="23.1" customHeight="1" x14ac:dyDescent="0.2">
      <c r="A6" s="98"/>
      <c r="B6" s="101"/>
      <c r="C6" s="102"/>
      <c r="D6" s="181"/>
      <c r="E6" s="185"/>
      <c r="F6" s="181"/>
      <c r="J6" s="180"/>
      <c r="K6" s="167"/>
      <c r="L6" s="167"/>
      <c r="M6" s="166"/>
    </row>
    <row r="7" spans="1:16" s="90" customFormat="1" ht="23.1" customHeight="1" x14ac:dyDescent="0.2">
      <c r="A7" s="256" t="s">
        <v>98</v>
      </c>
      <c r="B7" s="260"/>
      <c r="C7" s="165">
        <f>Debiti!G6</f>
        <v>62</v>
      </c>
      <c r="D7" s="163"/>
      <c r="E7" s="280" t="s">
        <v>112</v>
      </c>
      <c r="F7" s="281"/>
      <c r="G7" s="281"/>
      <c r="H7" s="97"/>
      <c r="I7" s="184"/>
      <c r="J7" s="183"/>
      <c r="K7" s="97"/>
      <c r="L7" s="174"/>
      <c r="M7" s="182"/>
      <c r="N7" s="275" t="s">
        <v>97</v>
      </c>
      <c r="O7" s="276"/>
      <c r="P7" s="276"/>
    </row>
    <row r="8" spans="1:16" s="90" customFormat="1" ht="23.1" customHeight="1" x14ac:dyDescent="0.2">
      <c r="A8" s="98"/>
      <c r="B8" s="101"/>
      <c r="C8" s="102"/>
      <c r="D8" s="181"/>
      <c r="E8" s="140"/>
      <c r="F8" s="102"/>
      <c r="G8" s="99"/>
      <c r="J8" s="180"/>
      <c r="K8" s="167"/>
      <c r="L8" s="167"/>
      <c r="M8" s="166"/>
    </row>
    <row r="9" spans="1:16" s="90" customFormat="1" ht="23.1" customHeight="1" x14ac:dyDescent="0.2">
      <c r="A9" s="268" t="s">
        <v>96</v>
      </c>
      <c r="B9" s="274"/>
      <c r="C9" s="175">
        <f>ElencoFatture!O6</f>
        <v>0</v>
      </c>
      <c r="D9" s="176"/>
      <c r="E9" s="268" t="s">
        <v>90</v>
      </c>
      <c r="F9" s="269" t="s">
        <v>95</v>
      </c>
      <c r="G9" s="179">
        <f>C9/100*5</f>
        <v>0</v>
      </c>
      <c r="J9" s="163"/>
      <c r="L9" s="163"/>
      <c r="M9" s="161"/>
    </row>
    <row r="10" spans="1:16" s="90" customFormat="1" ht="23.1" customHeight="1" x14ac:dyDescent="0.2">
      <c r="A10" s="268" t="s">
        <v>94</v>
      </c>
      <c r="B10" s="269"/>
      <c r="C10" s="175">
        <f>ElencoFatture!O7</f>
        <v>0</v>
      </c>
      <c r="D10" s="176"/>
      <c r="E10" s="178"/>
      <c r="F10" s="178"/>
      <c r="G10" s="177"/>
      <c r="H10" s="163"/>
      <c r="I10" s="163"/>
      <c r="J10" s="163"/>
      <c r="K10" s="163"/>
      <c r="L10" s="163"/>
      <c r="M10" s="161"/>
    </row>
    <row r="11" spans="1:16" s="90" customFormat="1" ht="23.1" customHeight="1" x14ac:dyDescent="0.2">
      <c r="A11" s="268" t="s">
        <v>93</v>
      </c>
      <c r="B11" s="270"/>
      <c r="C11" s="175">
        <f>ElencoFatture!O8</f>
        <v>0</v>
      </c>
      <c r="D11" s="176"/>
      <c r="E11" s="268" t="s">
        <v>90</v>
      </c>
      <c r="F11" s="274"/>
      <c r="G11" s="175">
        <f>C11/100*5</f>
        <v>0</v>
      </c>
      <c r="H11" s="163"/>
      <c r="I11" s="279"/>
      <c r="J11" s="279"/>
      <c r="K11" s="97"/>
      <c r="L11" s="174"/>
      <c r="M11" s="161"/>
      <c r="N11" s="275" t="s">
        <v>92</v>
      </c>
      <c r="O11" s="276"/>
      <c r="P11" s="276"/>
    </row>
    <row r="12" spans="1:16" s="90" customFormat="1" ht="23.1" customHeight="1" x14ac:dyDescent="0.2">
      <c r="A12" s="172"/>
      <c r="B12" s="171"/>
      <c r="C12" s="169"/>
      <c r="D12" s="130"/>
      <c r="E12" s="170"/>
      <c r="F12" s="169"/>
      <c r="G12" s="168"/>
      <c r="I12" s="99"/>
      <c r="J12" s="101"/>
      <c r="K12" s="167"/>
      <c r="L12" s="100"/>
      <c r="M12" s="166"/>
    </row>
    <row r="13" spans="1:16" s="90" customFormat="1" ht="23.1" customHeight="1" x14ac:dyDescent="0.2">
      <c r="A13" s="256" t="s">
        <v>91</v>
      </c>
      <c r="B13" s="257"/>
      <c r="C13" s="165">
        <f>C11</f>
        <v>0</v>
      </c>
      <c r="D13" s="173"/>
      <c r="E13" s="256" t="s">
        <v>90</v>
      </c>
      <c r="F13" s="257"/>
      <c r="G13" s="164">
        <f>C13/100*5</f>
        <v>0</v>
      </c>
      <c r="H13" s="163"/>
      <c r="I13" s="261" t="s">
        <v>89</v>
      </c>
      <c r="J13" s="262"/>
      <c r="L13" s="162" t="str">
        <f>IF(ROUND(C7,2)&lt;=ROUND(G13,2),"SI","NO")</f>
        <v>NO</v>
      </c>
      <c r="M13" s="161"/>
      <c r="N13" s="277" t="s">
        <v>88</v>
      </c>
      <c r="O13" s="278"/>
    </row>
    <row r="14" spans="1:16" s="90" customFormat="1" ht="23.1" customHeight="1" x14ac:dyDescent="0.2">
      <c r="A14" s="172"/>
      <c r="B14" s="171"/>
      <c r="C14" s="169"/>
      <c r="D14" s="130"/>
      <c r="E14" s="170"/>
      <c r="F14" s="169"/>
      <c r="G14" s="168"/>
      <c r="I14" s="99"/>
      <c r="J14" s="101"/>
      <c r="K14" s="167"/>
      <c r="L14" s="100"/>
      <c r="M14" s="166"/>
    </row>
    <row r="15" spans="1:16" s="90" customFormat="1" ht="23.1" customHeight="1" x14ac:dyDescent="0.2">
      <c r="A15" s="256" t="s">
        <v>87</v>
      </c>
      <c r="B15" s="260"/>
      <c r="C15" s="165">
        <v>0</v>
      </c>
      <c r="D15" s="97"/>
      <c r="E15" s="256" t="s">
        <v>86</v>
      </c>
      <c r="F15" s="257"/>
      <c r="G15" s="164">
        <f>IF(OR(C15=0, C15="0,00"),0,C7/C15)</f>
        <v>0</v>
      </c>
      <c r="H15" s="163"/>
      <c r="I15" s="261" t="s">
        <v>85</v>
      </c>
      <c r="J15" s="262"/>
      <c r="L15" s="162" t="str">
        <f>IF(G15&lt;=0.9,"SI","NO")</f>
        <v>SI</v>
      </c>
      <c r="M15" s="161"/>
      <c r="N15" s="277" t="s">
        <v>84</v>
      </c>
      <c r="O15" s="278"/>
    </row>
    <row r="16" spans="1:16" s="90" customFormat="1" ht="23.1" customHeight="1" x14ac:dyDescent="0.2">
      <c r="A16" s="98"/>
      <c r="B16" s="101"/>
      <c r="C16" s="102"/>
      <c r="D16" s="102"/>
      <c r="E16" s="140"/>
      <c r="F16" s="102"/>
      <c r="G16" s="99"/>
      <c r="H16" s="99"/>
      <c r="I16" s="99"/>
      <c r="J16" s="101"/>
      <c r="K16" s="100"/>
      <c r="L16" s="100"/>
      <c r="M16" s="160"/>
    </row>
    <row r="17" spans="1:13" x14ac:dyDescent="0.2">
      <c r="B17" s="107"/>
      <c r="C17" s="107"/>
      <c r="D17" s="107"/>
      <c r="E17" s="107"/>
      <c r="F17" s="107"/>
      <c r="J17" s="107"/>
      <c r="K17" s="107"/>
      <c r="L17" s="107"/>
    </row>
    <row r="18" spans="1:13" x14ac:dyDescent="0.2">
      <c r="A18" s="258" t="s">
        <v>83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</row>
    <row r="19" spans="1:13" x14ac:dyDescent="0.2">
      <c r="A19" s="259" t="s">
        <v>82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</row>
    <row r="20" spans="1:13" x14ac:dyDescent="0.2">
      <c r="A20" s="255" t="s">
        <v>81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 x14ac:dyDescent="0.2">
      <c r="A21" s="159" t="s">
        <v>80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</row>
    <row r="22" spans="1:13" x14ac:dyDescent="0.2">
      <c r="A22" s="255" t="s">
        <v>79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</row>
    <row r="23" spans="1:13" x14ac:dyDescent="0.2">
      <c r="A23" s="255" t="s">
        <v>78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</row>
    <row r="24" spans="1:13" x14ac:dyDescent="0.2">
      <c r="A24" s="255" t="s">
        <v>77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</row>
    <row r="25" spans="1:13" x14ac:dyDescent="0.2">
      <c r="A25" s="255" t="s">
        <v>76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</row>
    <row r="26" spans="1:13" x14ac:dyDescent="0.2">
      <c r="A26" s="158" t="s">
        <v>75</v>
      </c>
      <c r="B26" s="155"/>
      <c r="C26" s="157"/>
      <c r="D26" s="157"/>
      <c r="E26" s="157"/>
      <c r="F26" s="157"/>
      <c r="G26" s="155"/>
      <c r="H26" s="155"/>
      <c r="I26" s="155"/>
      <c r="J26" s="155"/>
      <c r="K26" s="156"/>
      <c r="L26" s="156"/>
      <c r="M26" s="155"/>
    </row>
    <row r="27" spans="1:13" x14ac:dyDescent="0.2">
      <c r="A27" s="154" t="s">
        <v>74</v>
      </c>
    </row>
  </sheetData>
  <sheetProtection password="D3C7" sheet="1"/>
  <mergeCells count="29"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8"/>
  <sheetViews>
    <sheetView showGridLines="0" tabSelected="1" zoomScaleNormal="100" workbookViewId="0">
      <selection sqref="A1:AB1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9" s="90" customFormat="1" ht="23.1" customHeight="1" x14ac:dyDescent="0.2">
      <c r="A1" s="239" t="s">
        <v>113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</row>
    <row r="2" spans="1:29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9" s="90" customFormat="1" ht="23.1" customHeight="1" x14ac:dyDescent="0.2">
      <c r="A3" s="271" t="s">
        <v>114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5"/>
    </row>
    <row r="4" spans="1:29" s="90" customFormat="1" ht="23.1" customHeight="1" x14ac:dyDescent="0.2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9" s="90" customFormat="1" ht="23.1" customHeight="1" x14ac:dyDescent="0.2">
      <c r="A5" s="266" t="s">
        <v>72</v>
      </c>
      <c r="B5" s="282"/>
      <c r="C5" s="282"/>
      <c r="D5" s="282"/>
      <c r="E5" s="282"/>
      <c r="F5" s="283"/>
      <c r="G5" s="148">
        <f>(G161)</f>
        <v>491917.51000000013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9" s="90" customFormat="1" ht="23.1" customHeight="1" x14ac:dyDescent="0.2">
      <c r="A6" s="266" t="s">
        <v>73</v>
      </c>
      <c r="B6" s="282"/>
      <c r="C6" s="282"/>
      <c r="D6" s="282"/>
      <c r="E6" s="282"/>
      <c r="F6" s="282"/>
      <c r="G6" s="149">
        <f>(AC161)</f>
        <v>62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9" s="90" customFormat="1" ht="23.1" customHeight="1" x14ac:dyDescent="0.2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9" s="90" customFormat="1" ht="23.1" customHeight="1" x14ac:dyDescent="0.2">
      <c r="A8" s="223" t="s">
        <v>14</v>
      </c>
      <c r="B8" s="247"/>
      <c r="C8" s="248"/>
      <c r="D8" s="223" t="s">
        <v>15</v>
      </c>
      <c r="E8" s="247"/>
      <c r="F8" s="247"/>
      <c r="G8" s="247"/>
      <c r="H8" s="247"/>
      <c r="I8" s="247"/>
      <c r="J8" s="247"/>
      <c r="K8" s="248"/>
      <c r="L8" s="223" t="s">
        <v>16</v>
      </c>
      <c r="M8" s="247"/>
      <c r="N8" s="248"/>
      <c r="O8" s="223" t="s">
        <v>1</v>
      </c>
      <c r="P8" s="247"/>
      <c r="Q8" s="247"/>
      <c r="R8" s="223" t="s">
        <v>17</v>
      </c>
      <c r="S8" s="248"/>
      <c r="T8" s="223" t="s">
        <v>18</v>
      </c>
      <c r="U8" s="247"/>
      <c r="V8" s="247"/>
      <c r="W8" s="248"/>
      <c r="X8" s="223" t="s">
        <v>19</v>
      </c>
      <c r="Y8" s="247"/>
      <c r="Z8" s="247"/>
      <c r="AA8" s="103" t="s">
        <v>47</v>
      </c>
      <c r="AB8" s="103" t="s">
        <v>71</v>
      </c>
    </row>
    <row r="9" spans="1:29" ht="36" customHeight="1" x14ac:dyDescent="0.2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66</v>
      </c>
      <c r="H9" s="106" t="s">
        <v>67</v>
      </c>
      <c r="I9" s="142" t="s">
        <v>68</v>
      </c>
      <c r="J9" s="141" t="s">
        <v>69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70</v>
      </c>
    </row>
    <row r="10" spans="1:29" x14ac:dyDescent="0.2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9" x14ac:dyDescent="0.2">
      <c r="A11" s="108">
        <v>2023</v>
      </c>
      <c r="B11" s="108">
        <v>49</v>
      </c>
      <c r="C11" s="109" t="s">
        <v>115</v>
      </c>
      <c r="D11" s="208" t="s">
        <v>116</v>
      </c>
      <c r="E11" s="109" t="s">
        <v>117</v>
      </c>
      <c r="F11" s="111" t="s">
        <v>118</v>
      </c>
      <c r="G11" s="112">
        <v>8186.04</v>
      </c>
      <c r="H11" s="112">
        <v>0</v>
      </c>
      <c r="I11" s="143" t="s">
        <v>119</v>
      </c>
      <c r="J11" s="112">
        <f t="shared" ref="J11:J42" si="0">IF(I11="SI", G11-H11,G11)</f>
        <v>8186.04</v>
      </c>
      <c r="K11" s="209" t="s">
        <v>120</v>
      </c>
      <c r="L11" s="108">
        <v>2023</v>
      </c>
      <c r="M11" s="108">
        <v>654</v>
      </c>
      <c r="N11" s="109" t="s">
        <v>121</v>
      </c>
      <c r="O11" s="111" t="s">
        <v>122</v>
      </c>
      <c r="P11" s="109" t="s">
        <v>123</v>
      </c>
      <c r="Q11" s="109" t="s">
        <v>123</v>
      </c>
      <c r="R11" s="108">
        <v>11</v>
      </c>
      <c r="S11" s="111" t="s">
        <v>124</v>
      </c>
      <c r="T11" s="108">
        <v>1020201</v>
      </c>
      <c r="U11" s="108">
        <v>122</v>
      </c>
      <c r="V11" s="108">
        <v>145</v>
      </c>
      <c r="W11" s="108">
        <v>1006</v>
      </c>
      <c r="X11" s="113">
        <v>2023</v>
      </c>
      <c r="Y11" s="113">
        <v>450</v>
      </c>
      <c r="Z11" s="113">
        <v>0</v>
      </c>
      <c r="AA11" s="114" t="s">
        <v>125</v>
      </c>
      <c r="AB11" s="109" t="s">
        <v>126</v>
      </c>
      <c r="AC11" s="107">
        <f t="shared" ref="AC11:AC42" si="1">IF(O11=O10, 0,1)</f>
        <v>1</v>
      </c>
    </row>
    <row r="12" spans="1:29" x14ac:dyDescent="0.2">
      <c r="A12" s="108">
        <v>2023</v>
      </c>
      <c r="B12" s="108">
        <v>163</v>
      </c>
      <c r="C12" s="109" t="s">
        <v>127</v>
      </c>
      <c r="D12" s="208" t="s">
        <v>128</v>
      </c>
      <c r="E12" s="109" t="s">
        <v>129</v>
      </c>
      <c r="F12" s="111" t="s">
        <v>130</v>
      </c>
      <c r="G12" s="112">
        <v>848.98</v>
      </c>
      <c r="H12" s="112">
        <v>0</v>
      </c>
      <c r="I12" s="143" t="s">
        <v>119</v>
      </c>
      <c r="J12" s="112">
        <f t="shared" si="0"/>
        <v>848.98</v>
      </c>
      <c r="K12" s="209" t="s">
        <v>120</v>
      </c>
      <c r="L12" s="108">
        <v>2023</v>
      </c>
      <c r="M12" s="108">
        <v>2807</v>
      </c>
      <c r="N12" s="109" t="s">
        <v>131</v>
      </c>
      <c r="O12" s="111" t="s">
        <v>122</v>
      </c>
      <c r="P12" s="109" t="s">
        <v>123</v>
      </c>
      <c r="Q12" s="109" t="s">
        <v>123</v>
      </c>
      <c r="R12" s="108">
        <v>11</v>
      </c>
      <c r="S12" s="111" t="s">
        <v>124</v>
      </c>
      <c r="T12" s="108">
        <v>1020201</v>
      </c>
      <c r="U12" s="108">
        <v>122</v>
      </c>
      <c r="V12" s="108">
        <v>145</v>
      </c>
      <c r="W12" s="108">
        <v>1006</v>
      </c>
      <c r="X12" s="113">
        <v>2023</v>
      </c>
      <c r="Y12" s="113">
        <v>450</v>
      </c>
      <c r="Z12" s="113">
        <v>0</v>
      </c>
      <c r="AA12" s="114" t="s">
        <v>125</v>
      </c>
      <c r="AB12" s="109" t="s">
        <v>132</v>
      </c>
      <c r="AC12" s="107">
        <f t="shared" si="1"/>
        <v>0</v>
      </c>
    </row>
    <row r="13" spans="1:29" x14ac:dyDescent="0.2">
      <c r="A13" s="108">
        <v>2023</v>
      </c>
      <c r="B13" s="108">
        <v>207</v>
      </c>
      <c r="C13" s="109" t="s">
        <v>133</v>
      </c>
      <c r="D13" s="208" t="s">
        <v>134</v>
      </c>
      <c r="E13" s="109" t="s">
        <v>135</v>
      </c>
      <c r="F13" s="111" t="s">
        <v>136</v>
      </c>
      <c r="G13" s="112">
        <v>2566.9299999999998</v>
      </c>
      <c r="H13" s="112">
        <v>0</v>
      </c>
      <c r="I13" s="143" t="s">
        <v>119</v>
      </c>
      <c r="J13" s="112">
        <f t="shared" si="0"/>
        <v>2566.9299999999998</v>
      </c>
      <c r="K13" s="209" t="s">
        <v>120</v>
      </c>
      <c r="L13" s="108">
        <v>2023</v>
      </c>
      <c r="M13" s="108">
        <v>4228</v>
      </c>
      <c r="N13" s="109" t="s">
        <v>137</v>
      </c>
      <c r="O13" s="111" t="s">
        <v>122</v>
      </c>
      <c r="P13" s="109" t="s">
        <v>123</v>
      </c>
      <c r="Q13" s="109" t="s">
        <v>123</v>
      </c>
      <c r="R13" s="108">
        <v>11</v>
      </c>
      <c r="S13" s="111" t="s">
        <v>124</v>
      </c>
      <c r="T13" s="108">
        <v>1020201</v>
      </c>
      <c r="U13" s="108">
        <v>122</v>
      </c>
      <c r="V13" s="108">
        <v>145</v>
      </c>
      <c r="W13" s="108">
        <v>1006</v>
      </c>
      <c r="X13" s="113">
        <v>2023</v>
      </c>
      <c r="Y13" s="113">
        <v>450</v>
      </c>
      <c r="Z13" s="113">
        <v>0</v>
      </c>
      <c r="AA13" s="114" t="s">
        <v>125</v>
      </c>
      <c r="AB13" s="109" t="s">
        <v>138</v>
      </c>
      <c r="AC13" s="107">
        <f t="shared" si="1"/>
        <v>0</v>
      </c>
    </row>
    <row r="14" spans="1:29" x14ac:dyDescent="0.2">
      <c r="A14" s="108">
        <v>2023</v>
      </c>
      <c r="B14" s="108">
        <v>207</v>
      </c>
      <c r="C14" s="109" t="s">
        <v>133</v>
      </c>
      <c r="D14" s="208" t="s">
        <v>134</v>
      </c>
      <c r="E14" s="109" t="s">
        <v>135</v>
      </c>
      <c r="F14" s="111" t="s">
        <v>136</v>
      </c>
      <c r="G14" s="112">
        <v>226.27</v>
      </c>
      <c r="H14" s="112">
        <v>0</v>
      </c>
      <c r="I14" s="143" t="s">
        <v>119</v>
      </c>
      <c r="J14" s="112">
        <f t="shared" si="0"/>
        <v>226.27</v>
      </c>
      <c r="K14" s="209" t="s">
        <v>120</v>
      </c>
      <c r="L14" s="108">
        <v>2023</v>
      </c>
      <c r="M14" s="108">
        <v>4228</v>
      </c>
      <c r="N14" s="109" t="s">
        <v>137</v>
      </c>
      <c r="O14" s="111" t="s">
        <v>122</v>
      </c>
      <c r="P14" s="109" t="s">
        <v>123</v>
      </c>
      <c r="Q14" s="109" t="s">
        <v>123</v>
      </c>
      <c r="R14" s="108">
        <v>11</v>
      </c>
      <c r="S14" s="111" t="s">
        <v>124</v>
      </c>
      <c r="T14" s="108">
        <v>1020201</v>
      </c>
      <c r="U14" s="108">
        <v>122</v>
      </c>
      <c r="V14" s="108">
        <v>145</v>
      </c>
      <c r="W14" s="108">
        <v>1006</v>
      </c>
      <c r="X14" s="113">
        <v>2022</v>
      </c>
      <c r="Y14" s="113">
        <v>450</v>
      </c>
      <c r="Z14" s="113">
        <v>0</v>
      </c>
      <c r="AA14" s="114" t="s">
        <v>125</v>
      </c>
      <c r="AB14" s="109" t="s">
        <v>138</v>
      </c>
      <c r="AC14" s="107">
        <f t="shared" si="1"/>
        <v>0</v>
      </c>
    </row>
    <row r="15" spans="1:29" x14ac:dyDescent="0.2">
      <c r="A15" s="108">
        <v>2023</v>
      </c>
      <c r="B15" s="108">
        <v>161</v>
      </c>
      <c r="C15" s="109" t="s">
        <v>127</v>
      </c>
      <c r="D15" s="208" t="s">
        <v>139</v>
      </c>
      <c r="E15" s="109" t="s">
        <v>140</v>
      </c>
      <c r="F15" s="111" t="s">
        <v>141</v>
      </c>
      <c r="G15" s="112">
        <v>380</v>
      </c>
      <c r="H15" s="112">
        <v>0</v>
      </c>
      <c r="I15" s="143" t="s">
        <v>142</v>
      </c>
      <c r="J15" s="112">
        <f t="shared" si="0"/>
        <v>380</v>
      </c>
      <c r="K15" s="209" t="s">
        <v>143</v>
      </c>
      <c r="L15" s="108">
        <v>2023</v>
      </c>
      <c r="M15" s="108">
        <v>2805</v>
      </c>
      <c r="N15" s="109" t="s">
        <v>131</v>
      </c>
      <c r="O15" s="111" t="s">
        <v>144</v>
      </c>
      <c r="P15" s="109" t="s">
        <v>145</v>
      </c>
      <c r="Q15" s="109" t="s">
        <v>146</v>
      </c>
      <c r="R15" s="108">
        <v>21</v>
      </c>
      <c r="S15" s="111" t="s">
        <v>147</v>
      </c>
      <c r="T15" s="108">
        <v>1020201</v>
      </c>
      <c r="U15" s="108">
        <v>122</v>
      </c>
      <c r="V15" s="108">
        <v>140</v>
      </c>
      <c r="W15" s="108">
        <v>1105</v>
      </c>
      <c r="X15" s="113">
        <v>2023</v>
      </c>
      <c r="Y15" s="113">
        <v>121</v>
      </c>
      <c r="Z15" s="113">
        <v>0</v>
      </c>
      <c r="AA15" s="114" t="s">
        <v>148</v>
      </c>
      <c r="AB15" s="109" t="s">
        <v>132</v>
      </c>
      <c r="AC15" s="107">
        <f t="shared" si="1"/>
        <v>1</v>
      </c>
    </row>
    <row r="16" spans="1:29" x14ac:dyDescent="0.2">
      <c r="A16" s="108">
        <v>2022</v>
      </c>
      <c r="B16" s="108">
        <v>982</v>
      </c>
      <c r="C16" s="109" t="s">
        <v>149</v>
      </c>
      <c r="D16" s="208" t="s">
        <v>150</v>
      </c>
      <c r="E16" s="109" t="s">
        <v>151</v>
      </c>
      <c r="F16" s="111" t="s">
        <v>152</v>
      </c>
      <c r="G16" s="112">
        <v>632.19000000000005</v>
      </c>
      <c r="H16" s="112">
        <v>114</v>
      </c>
      <c r="I16" s="143" t="s">
        <v>119</v>
      </c>
      <c r="J16" s="112">
        <f t="shared" si="0"/>
        <v>518.19000000000005</v>
      </c>
      <c r="K16" s="209" t="s">
        <v>153</v>
      </c>
      <c r="L16" s="108">
        <v>2022</v>
      </c>
      <c r="M16" s="108">
        <v>16189</v>
      </c>
      <c r="N16" s="109" t="s">
        <v>154</v>
      </c>
      <c r="O16" s="111" t="s">
        <v>155</v>
      </c>
      <c r="P16" s="109" t="s">
        <v>156</v>
      </c>
      <c r="Q16" s="109" t="s">
        <v>156</v>
      </c>
      <c r="R16" s="108">
        <v>17</v>
      </c>
      <c r="S16" s="111" t="s">
        <v>157</v>
      </c>
      <c r="T16" s="108">
        <v>1020201</v>
      </c>
      <c r="U16" s="108">
        <v>122</v>
      </c>
      <c r="V16" s="108">
        <v>145</v>
      </c>
      <c r="W16" s="108">
        <v>7011</v>
      </c>
      <c r="X16" s="113">
        <v>2022</v>
      </c>
      <c r="Y16" s="113">
        <v>533</v>
      </c>
      <c r="Z16" s="113">
        <v>0</v>
      </c>
      <c r="AA16" s="114" t="s">
        <v>146</v>
      </c>
      <c r="AB16" s="109" t="s">
        <v>158</v>
      </c>
      <c r="AC16" s="107">
        <f t="shared" si="1"/>
        <v>1</v>
      </c>
    </row>
    <row r="17" spans="1:29" x14ac:dyDescent="0.2">
      <c r="A17" s="108">
        <v>2023</v>
      </c>
      <c r="B17" s="108">
        <v>162</v>
      </c>
      <c r="C17" s="109" t="s">
        <v>127</v>
      </c>
      <c r="D17" s="208" t="s">
        <v>159</v>
      </c>
      <c r="E17" s="109" t="s">
        <v>160</v>
      </c>
      <c r="F17" s="111" t="s">
        <v>161</v>
      </c>
      <c r="G17" s="112">
        <v>200</v>
      </c>
      <c r="H17" s="112">
        <v>0</v>
      </c>
      <c r="I17" s="143" t="s">
        <v>142</v>
      </c>
      <c r="J17" s="112">
        <f t="shared" si="0"/>
        <v>200</v>
      </c>
      <c r="K17" s="209" t="s">
        <v>162</v>
      </c>
      <c r="L17" s="108">
        <v>2023</v>
      </c>
      <c r="M17" s="108">
        <v>2671</v>
      </c>
      <c r="N17" s="109" t="s">
        <v>160</v>
      </c>
      <c r="O17" s="111" t="s">
        <v>163</v>
      </c>
      <c r="P17" s="109" t="s">
        <v>164</v>
      </c>
      <c r="Q17" s="109" t="s">
        <v>165</v>
      </c>
      <c r="R17" s="108">
        <v>21</v>
      </c>
      <c r="S17" s="111" t="s">
        <v>147</v>
      </c>
      <c r="T17" s="108">
        <v>1020201</v>
      </c>
      <c r="U17" s="108">
        <v>122</v>
      </c>
      <c r="V17" s="108">
        <v>140</v>
      </c>
      <c r="W17" s="108">
        <v>1105</v>
      </c>
      <c r="X17" s="113">
        <v>2023</v>
      </c>
      <c r="Y17" s="113">
        <v>120</v>
      </c>
      <c r="Z17" s="113">
        <v>0</v>
      </c>
      <c r="AA17" s="114" t="s">
        <v>146</v>
      </c>
      <c r="AB17" s="109" t="s">
        <v>166</v>
      </c>
      <c r="AC17" s="107">
        <f t="shared" si="1"/>
        <v>1</v>
      </c>
    </row>
    <row r="18" spans="1:29" x14ac:dyDescent="0.2">
      <c r="A18" s="108">
        <v>2022</v>
      </c>
      <c r="B18" s="108">
        <v>833</v>
      </c>
      <c r="C18" s="109" t="s">
        <v>167</v>
      </c>
      <c r="D18" s="208" t="s">
        <v>168</v>
      </c>
      <c r="E18" s="109" t="s">
        <v>169</v>
      </c>
      <c r="F18" s="111" t="s">
        <v>170</v>
      </c>
      <c r="G18" s="112">
        <v>2855.68</v>
      </c>
      <c r="H18" s="112">
        <v>514.96</v>
      </c>
      <c r="I18" s="143" t="s">
        <v>119</v>
      </c>
      <c r="J18" s="112">
        <f t="shared" si="0"/>
        <v>2340.7199999999998</v>
      </c>
      <c r="K18" s="209" t="s">
        <v>171</v>
      </c>
      <c r="L18" s="108">
        <v>2022</v>
      </c>
      <c r="M18" s="108">
        <v>13805</v>
      </c>
      <c r="N18" s="109" t="s">
        <v>172</v>
      </c>
      <c r="O18" s="111" t="s">
        <v>173</v>
      </c>
      <c r="P18" s="109" t="s">
        <v>174</v>
      </c>
      <c r="Q18" s="109" t="s">
        <v>175</v>
      </c>
      <c r="R18" s="108">
        <v>17</v>
      </c>
      <c r="S18" s="111" t="s">
        <v>157</v>
      </c>
      <c r="T18" s="108">
        <v>1020201</v>
      </c>
      <c r="U18" s="108">
        <v>122</v>
      </c>
      <c r="V18" s="108">
        <v>145</v>
      </c>
      <c r="W18" s="108">
        <v>7011</v>
      </c>
      <c r="X18" s="113">
        <v>2022</v>
      </c>
      <c r="Y18" s="113">
        <v>113</v>
      </c>
      <c r="Z18" s="113">
        <v>0</v>
      </c>
      <c r="AA18" s="114" t="s">
        <v>146</v>
      </c>
      <c r="AB18" s="109" t="s">
        <v>176</v>
      </c>
      <c r="AC18" s="107">
        <f t="shared" si="1"/>
        <v>1</v>
      </c>
    </row>
    <row r="19" spans="1:29" x14ac:dyDescent="0.2">
      <c r="A19" s="108">
        <v>2023</v>
      </c>
      <c r="B19" s="108">
        <v>219</v>
      </c>
      <c r="C19" s="109" t="s">
        <v>177</v>
      </c>
      <c r="D19" s="208" t="s">
        <v>178</v>
      </c>
      <c r="E19" s="109" t="s">
        <v>179</v>
      </c>
      <c r="F19" s="111" t="s">
        <v>180</v>
      </c>
      <c r="G19" s="112">
        <v>510</v>
      </c>
      <c r="H19" s="112">
        <v>0</v>
      </c>
      <c r="I19" s="143" t="s">
        <v>119</v>
      </c>
      <c r="J19" s="112">
        <f t="shared" si="0"/>
        <v>510</v>
      </c>
      <c r="K19" s="209" t="s">
        <v>181</v>
      </c>
      <c r="L19" s="108">
        <v>2023</v>
      </c>
      <c r="M19" s="108">
        <v>3875</v>
      </c>
      <c r="N19" s="109" t="s">
        <v>182</v>
      </c>
      <c r="O19" s="111" t="s">
        <v>183</v>
      </c>
      <c r="P19" s="109" t="s">
        <v>146</v>
      </c>
      <c r="Q19" s="109" t="s">
        <v>184</v>
      </c>
      <c r="R19" s="108">
        <v>21</v>
      </c>
      <c r="S19" s="111" t="s">
        <v>147</v>
      </c>
      <c r="T19" s="108">
        <v>1020201</v>
      </c>
      <c r="U19" s="108">
        <v>122</v>
      </c>
      <c r="V19" s="108">
        <v>140</v>
      </c>
      <c r="W19" s="108">
        <v>1105</v>
      </c>
      <c r="X19" s="113">
        <v>2023</v>
      </c>
      <c r="Y19" s="113">
        <v>144</v>
      </c>
      <c r="Z19" s="113">
        <v>0</v>
      </c>
      <c r="AA19" s="114" t="s">
        <v>185</v>
      </c>
      <c r="AB19" s="109" t="s">
        <v>186</v>
      </c>
      <c r="AC19" s="107">
        <f t="shared" si="1"/>
        <v>1</v>
      </c>
    </row>
    <row r="20" spans="1:29" x14ac:dyDescent="0.2">
      <c r="A20" s="108">
        <v>2023</v>
      </c>
      <c r="B20" s="108">
        <v>219</v>
      </c>
      <c r="C20" s="109" t="s">
        <v>177</v>
      </c>
      <c r="D20" s="208" t="s">
        <v>178</v>
      </c>
      <c r="E20" s="109" t="s">
        <v>179</v>
      </c>
      <c r="F20" s="111" t="s">
        <v>180</v>
      </c>
      <c r="G20" s="112">
        <v>2</v>
      </c>
      <c r="H20" s="112">
        <v>0</v>
      </c>
      <c r="I20" s="143" t="s">
        <v>119</v>
      </c>
      <c r="J20" s="112">
        <f t="shared" si="0"/>
        <v>2</v>
      </c>
      <c r="K20" s="209" t="s">
        <v>181</v>
      </c>
      <c r="L20" s="108">
        <v>2023</v>
      </c>
      <c r="M20" s="108">
        <v>3875</v>
      </c>
      <c r="N20" s="109" t="s">
        <v>182</v>
      </c>
      <c r="O20" s="111" t="s">
        <v>183</v>
      </c>
      <c r="P20" s="109" t="s">
        <v>146</v>
      </c>
      <c r="Q20" s="109" t="s">
        <v>184</v>
      </c>
      <c r="R20" s="108">
        <v>21</v>
      </c>
      <c r="S20" s="111" t="s">
        <v>147</v>
      </c>
      <c r="T20" s="108">
        <v>1030201</v>
      </c>
      <c r="U20" s="108">
        <v>132</v>
      </c>
      <c r="V20" s="108">
        <v>160</v>
      </c>
      <c r="W20" s="108">
        <v>1</v>
      </c>
      <c r="X20" s="113">
        <v>2023</v>
      </c>
      <c r="Y20" s="113">
        <v>259</v>
      </c>
      <c r="Z20" s="113">
        <v>0</v>
      </c>
      <c r="AA20" s="114" t="s">
        <v>185</v>
      </c>
      <c r="AB20" s="109" t="s">
        <v>186</v>
      </c>
      <c r="AC20" s="107">
        <f t="shared" si="1"/>
        <v>0</v>
      </c>
    </row>
    <row r="21" spans="1:29" x14ac:dyDescent="0.2">
      <c r="A21" s="108">
        <v>2023</v>
      </c>
      <c r="B21" s="108">
        <v>209</v>
      </c>
      <c r="C21" s="109" t="s">
        <v>177</v>
      </c>
      <c r="D21" s="208" t="s">
        <v>187</v>
      </c>
      <c r="E21" s="109" t="s">
        <v>188</v>
      </c>
      <c r="F21" s="111" t="s">
        <v>189</v>
      </c>
      <c r="G21" s="112">
        <v>450</v>
      </c>
      <c r="H21" s="112">
        <v>0</v>
      </c>
      <c r="I21" s="143" t="s">
        <v>142</v>
      </c>
      <c r="J21" s="112">
        <f t="shared" si="0"/>
        <v>450</v>
      </c>
      <c r="K21" s="209" t="s">
        <v>146</v>
      </c>
      <c r="L21" s="108">
        <v>2023</v>
      </c>
      <c r="M21" s="108">
        <v>4298</v>
      </c>
      <c r="N21" s="109" t="s">
        <v>188</v>
      </c>
      <c r="O21" s="111" t="s">
        <v>190</v>
      </c>
      <c r="P21" s="109" t="s">
        <v>191</v>
      </c>
      <c r="Q21" s="109" t="s">
        <v>192</v>
      </c>
      <c r="R21" s="108">
        <v>13</v>
      </c>
      <c r="S21" s="111" t="s">
        <v>193</v>
      </c>
      <c r="T21" s="108">
        <v>1020201</v>
      </c>
      <c r="U21" s="108">
        <v>122</v>
      </c>
      <c r="V21" s="108">
        <v>145</v>
      </c>
      <c r="W21" s="108">
        <v>6019</v>
      </c>
      <c r="X21" s="113">
        <v>2023</v>
      </c>
      <c r="Y21" s="113">
        <v>202</v>
      </c>
      <c r="Z21" s="113">
        <v>0</v>
      </c>
      <c r="AA21" s="114" t="s">
        <v>194</v>
      </c>
      <c r="AB21" s="109" t="s">
        <v>195</v>
      </c>
      <c r="AC21" s="107">
        <f t="shared" si="1"/>
        <v>1</v>
      </c>
    </row>
    <row r="22" spans="1:29" x14ac:dyDescent="0.2">
      <c r="A22" s="108">
        <v>2023</v>
      </c>
      <c r="B22" s="108">
        <v>164</v>
      </c>
      <c r="C22" s="109" t="s">
        <v>127</v>
      </c>
      <c r="D22" s="208" t="s">
        <v>196</v>
      </c>
      <c r="E22" s="109" t="s">
        <v>131</v>
      </c>
      <c r="F22" s="111" t="s">
        <v>197</v>
      </c>
      <c r="G22" s="112">
        <v>490.33</v>
      </c>
      <c r="H22" s="112">
        <v>0</v>
      </c>
      <c r="I22" s="143" t="s">
        <v>119</v>
      </c>
      <c r="J22" s="112">
        <f t="shared" si="0"/>
        <v>490.33</v>
      </c>
      <c r="K22" s="209" t="s">
        <v>146</v>
      </c>
      <c r="L22" s="108">
        <v>2023</v>
      </c>
      <c r="M22" s="108">
        <v>2810</v>
      </c>
      <c r="N22" s="109" t="s">
        <v>131</v>
      </c>
      <c r="O22" s="111" t="s">
        <v>198</v>
      </c>
      <c r="P22" s="109" t="s">
        <v>199</v>
      </c>
      <c r="Q22" s="109" t="s">
        <v>199</v>
      </c>
      <c r="R22" s="108">
        <v>11</v>
      </c>
      <c r="S22" s="111" t="s">
        <v>124</v>
      </c>
      <c r="T22" s="108">
        <v>1020201</v>
      </c>
      <c r="U22" s="108">
        <v>122</v>
      </c>
      <c r="V22" s="108">
        <v>140</v>
      </c>
      <c r="W22" s="108">
        <v>6</v>
      </c>
      <c r="X22" s="113">
        <v>2023</v>
      </c>
      <c r="Y22" s="113">
        <v>125</v>
      </c>
      <c r="Z22" s="113">
        <v>0</v>
      </c>
      <c r="AA22" s="114" t="s">
        <v>137</v>
      </c>
      <c r="AB22" s="109" t="s">
        <v>200</v>
      </c>
      <c r="AC22" s="107">
        <f t="shared" si="1"/>
        <v>1</v>
      </c>
    </row>
    <row r="23" spans="1:29" x14ac:dyDescent="0.2">
      <c r="A23" s="108">
        <v>2023</v>
      </c>
      <c r="B23" s="108">
        <v>206</v>
      </c>
      <c r="C23" s="109" t="s">
        <v>201</v>
      </c>
      <c r="D23" s="208" t="s">
        <v>202</v>
      </c>
      <c r="E23" s="109" t="s">
        <v>203</v>
      </c>
      <c r="F23" s="111" t="s">
        <v>204</v>
      </c>
      <c r="G23" s="112">
        <v>24</v>
      </c>
      <c r="H23" s="112">
        <v>0</v>
      </c>
      <c r="I23" s="143" t="s">
        <v>142</v>
      </c>
      <c r="J23" s="112">
        <f t="shared" si="0"/>
        <v>24</v>
      </c>
      <c r="K23" s="209" t="s">
        <v>146</v>
      </c>
      <c r="L23" s="108">
        <v>2023</v>
      </c>
      <c r="M23" s="108">
        <v>3418</v>
      </c>
      <c r="N23" s="109" t="s">
        <v>203</v>
      </c>
      <c r="O23" s="111" t="s">
        <v>205</v>
      </c>
      <c r="P23" s="109" t="s">
        <v>206</v>
      </c>
      <c r="Q23" s="109" t="s">
        <v>207</v>
      </c>
      <c r="R23" s="108">
        <v>17</v>
      </c>
      <c r="S23" s="111" t="s">
        <v>157</v>
      </c>
      <c r="T23" s="108">
        <v>1030201</v>
      </c>
      <c r="U23" s="108">
        <v>132</v>
      </c>
      <c r="V23" s="108">
        <v>160</v>
      </c>
      <c r="W23" s="108">
        <v>1</v>
      </c>
      <c r="X23" s="113">
        <v>2023</v>
      </c>
      <c r="Y23" s="113">
        <v>245</v>
      </c>
      <c r="Z23" s="113">
        <v>0</v>
      </c>
      <c r="AA23" s="114" t="s">
        <v>208</v>
      </c>
      <c r="AB23" s="109" t="s">
        <v>209</v>
      </c>
      <c r="AC23" s="107">
        <f t="shared" si="1"/>
        <v>1</v>
      </c>
    </row>
    <row r="24" spans="1:29" x14ac:dyDescent="0.2">
      <c r="A24" s="108">
        <v>2019</v>
      </c>
      <c r="B24" s="108">
        <v>894</v>
      </c>
      <c r="C24" s="109" t="s">
        <v>210</v>
      </c>
      <c r="D24" s="208" t="s">
        <v>211</v>
      </c>
      <c r="E24" s="109" t="s">
        <v>212</v>
      </c>
      <c r="F24" s="111" t="s">
        <v>213</v>
      </c>
      <c r="G24" s="112">
        <v>239.85</v>
      </c>
      <c r="H24" s="112">
        <v>0</v>
      </c>
      <c r="I24" s="143" t="s">
        <v>142</v>
      </c>
      <c r="J24" s="112">
        <f t="shared" si="0"/>
        <v>239.85</v>
      </c>
      <c r="K24" s="209" t="s">
        <v>146</v>
      </c>
      <c r="L24" s="108">
        <v>2019</v>
      </c>
      <c r="M24" s="108">
        <v>14331</v>
      </c>
      <c r="N24" s="109" t="s">
        <v>214</v>
      </c>
      <c r="O24" s="111" t="s">
        <v>215</v>
      </c>
      <c r="P24" s="109" t="s">
        <v>216</v>
      </c>
      <c r="Q24" s="109" t="s">
        <v>216</v>
      </c>
      <c r="R24" s="108" t="s">
        <v>217</v>
      </c>
      <c r="S24" s="111" t="s">
        <v>217</v>
      </c>
      <c r="T24" s="108"/>
      <c r="U24" s="108">
        <v>0</v>
      </c>
      <c r="V24" s="108">
        <v>0</v>
      </c>
      <c r="W24" s="108">
        <v>0</v>
      </c>
      <c r="X24" s="113">
        <v>0</v>
      </c>
      <c r="Y24" s="113">
        <v>0</v>
      </c>
      <c r="Z24" s="113">
        <v>0</v>
      </c>
      <c r="AA24" s="114" t="s">
        <v>146</v>
      </c>
      <c r="AB24" s="109" t="s">
        <v>212</v>
      </c>
      <c r="AC24" s="107">
        <f t="shared" si="1"/>
        <v>1</v>
      </c>
    </row>
    <row r="25" spans="1:29" x14ac:dyDescent="0.2">
      <c r="A25" s="108">
        <v>2019</v>
      </c>
      <c r="B25" s="108">
        <v>895</v>
      </c>
      <c r="C25" s="109" t="s">
        <v>210</v>
      </c>
      <c r="D25" s="208" t="s">
        <v>218</v>
      </c>
      <c r="E25" s="109" t="s">
        <v>219</v>
      </c>
      <c r="F25" s="111" t="s">
        <v>220</v>
      </c>
      <c r="G25" s="112">
        <v>234.64</v>
      </c>
      <c r="H25" s="112">
        <v>0</v>
      </c>
      <c r="I25" s="143" t="s">
        <v>142</v>
      </c>
      <c r="J25" s="112">
        <f t="shared" si="0"/>
        <v>234.64</v>
      </c>
      <c r="K25" s="209" t="s">
        <v>146</v>
      </c>
      <c r="L25" s="108">
        <v>2019</v>
      </c>
      <c r="M25" s="108">
        <v>14332</v>
      </c>
      <c r="N25" s="109" t="s">
        <v>214</v>
      </c>
      <c r="O25" s="111" t="s">
        <v>215</v>
      </c>
      <c r="P25" s="109" t="s">
        <v>216</v>
      </c>
      <c r="Q25" s="109" t="s">
        <v>216</v>
      </c>
      <c r="R25" s="108" t="s">
        <v>217</v>
      </c>
      <c r="S25" s="111" t="s">
        <v>217</v>
      </c>
      <c r="T25" s="108"/>
      <c r="U25" s="108">
        <v>0</v>
      </c>
      <c r="V25" s="108">
        <v>0</v>
      </c>
      <c r="W25" s="108">
        <v>0</v>
      </c>
      <c r="X25" s="113">
        <v>0</v>
      </c>
      <c r="Y25" s="113">
        <v>0</v>
      </c>
      <c r="Z25" s="113">
        <v>0</v>
      </c>
      <c r="AA25" s="114" t="s">
        <v>146</v>
      </c>
      <c r="AB25" s="109" t="s">
        <v>219</v>
      </c>
      <c r="AC25" s="107">
        <f t="shared" si="1"/>
        <v>0</v>
      </c>
    </row>
    <row r="26" spans="1:29" x14ac:dyDescent="0.2">
      <c r="A26" s="108">
        <v>2023</v>
      </c>
      <c r="B26" s="108">
        <v>191</v>
      </c>
      <c r="C26" s="109" t="s">
        <v>135</v>
      </c>
      <c r="D26" s="208" t="s">
        <v>221</v>
      </c>
      <c r="E26" s="109" t="s">
        <v>182</v>
      </c>
      <c r="F26" s="111" t="s">
        <v>222</v>
      </c>
      <c r="G26" s="112">
        <v>713.7</v>
      </c>
      <c r="H26" s="112">
        <v>128.69999999999999</v>
      </c>
      <c r="I26" s="143" t="s">
        <v>119</v>
      </c>
      <c r="J26" s="112">
        <f t="shared" si="0"/>
        <v>585</v>
      </c>
      <c r="K26" s="209" t="s">
        <v>223</v>
      </c>
      <c r="L26" s="108">
        <v>2023</v>
      </c>
      <c r="M26" s="108">
        <v>3972</v>
      </c>
      <c r="N26" s="109" t="s">
        <v>224</v>
      </c>
      <c r="O26" s="111" t="s">
        <v>225</v>
      </c>
      <c r="P26" s="109" t="s">
        <v>226</v>
      </c>
      <c r="Q26" s="109" t="s">
        <v>227</v>
      </c>
      <c r="R26" s="108">
        <v>17</v>
      </c>
      <c r="S26" s="111" t="s">
        <v>157</v>
      </c>
      <c r="T26" s="108">
        <v>1020201</v>
      </c>
      <c r="U26" s="108">
        <v>122</v>
      </c>
      <c r="V26" s="108">
        <v>145</v>
      </c>
      <c r="W26" s="108">
        <v>7002</v>
      </c>
      <c r="X26" s="113">
        <v>2023</v>
      </c>
      <c r="Y26" s="113">
        <v>86</v>
      </c>
      <c r="Z26" s="113">
        <v>0</v>
      </c>
      <c r="AA26" s="114" t="s">
        <v>148</v>
      </c>
      <c r="AB26" s="109" t="s">
        <v>228</v>
      </c>
      <c r="AC26" s="107">
        <f t="shared" si="1"/>
        <v>1</v>
      </c>
    </row>
    <row r="27" spans="1:29" x14ac:dyDescent="0.2">
      <c r="A27" s="108">
        <v>2022</v>
      </c>
      <c r="B27" s="108">
        <v>720</v>
      </c>
      <c r="C27" s="109" t="s">
        <v>229</v>
      </c>
      <c r="D27" s="208" t="s">
        <v>230</v>
      </c>
      <c r="E27" s="109" t="s">
        <v>231</v>
      </c>
      <c r="F27" s="111" t="s">
        <v>232</v>
      </c>
      <c r="G27" s="112">
        <v>1598.2</v>
      </c>
      <c r="H27" s="112">
        <v>288.2</v>
      </c>
      <c r="I27" s="143" t="s">
        <v>119</v>
      </c>
      <c r="J27" s="112">
        <f t="shared" si="0"/>
        <v>1310</v>
      </c>
      <c r="K27" s="209" t="s">
        <v>233</v>
      </c>
      <c r="L27" s="108">
        <v>2022</v>
      </c>
      <c r="M27" s="108">
        <v>11310</v>
      </c>
      <c r="N27" s="109" t="s">
        <v>234</v>
      </c>
      <c r="O27" s="111" t="s">
        <v>235</v>
      </c>
      <c r="P27" s="109" t="s">
        <v>236</v>
      </c>
      <c r="Q27" s="109" t="s">
        <v>236</v>
      </c>
      <c r="R27" s="108">
        <v>17</v>
      </c>
      <c r="S27" s="111" t="s">
        <v>157</v>
      </c>
      <c r="T27" s="108">
        <v>1020201</v>
      </c>
      <c r="U27" s="108">
        <v>122</v>
      </c>
      <c r="V27" s="108">
        <v>145</v>
      </c>
      <c r="W27" s="108">
        <v>7002</v>
      </c>
      <c r="X27" s="113">
        <v>2022</v>
      </c>
      <c r="Y27" s="113">
        <v>201</v>
      </c>
      <c r="Z27" s="113">
        <v>0</v>
      </c>
      <c r="AA27" s="114" t="s">
        <v>146</v>
      </c>
      <c r="AB27" s="109" t="s">
        <v>237</v>
      </c>
      <c r="AC27" s="107">
        <f t="shared" si="1"/>
        <v>1</v>
      </c>
    </row>
    <row r="28" spans="1:29" x14ac:dyDescent="0.2">
      <c r="A28" s="108">
        <v>2023</v>
      </c>
      <c r="B28" s="108">
        <v>53</v>
      </c>
      <c r="C28" s="109" t="s">
        <v>238</v>
      </c>
      <c r="D28" s="208" t="s">
        <v>239</v>
      </c>
      <c r="E28" s="109" t="s">
        <v>240</v>
      </c>
      <c r="F28" s="111" t="s">
        <v>241</v>
      </c>
      <c r="G28" s="112">
        <v>3598.51</v>
      </c>
      <c r="H28" s="112">
        <v>648.91</v>
      </c>
      <c r="I28" s="143" t="s">
        <v>119</v>
      </c>
      <c r="J28" s="112">
        <f t="shared" si="0"/>
        <v>2949.6000000000004</v>
      </c>
      <c r="K28" s="209" t="s">
        <v>233</v>
      </c>
      <c r="L28" s="108">
        <v>2023</v>
      </c>
      <c r="M28" s="108">
        <v>324</v>
      </c>
      <c r="N28" s="109" t="s">
        <v>242</v>
      </c>
      <c r="O28" s="111" t="s">
        <v>235</v>
      </c>
      <c r="P28" s="109" t="s">
        <v>236</v>
      </c>
      <c r="Q28" s="109" t="s">
        <v>236</v>
      </c>
      <c r="R28" s="108">
        <v>17</v>
      </c>
      <c r="S28" s="111" t="s">
        <v>157</v>
      </c>
      <c r="T28" s="108">
        <v>1020201</v>
      </c>
      <c r="U28" s="108">
        <v>122</v>
      </c>
      <c r="V28" s="108">
        <v>145</v>
      </c>
      <c r="W28" s="108">
        <v>7002</v>
      </c>
      <c r="X28" s="113">
        <v>2022</v>
      </c>
      <c r="Y28" s="113">
        <v>201</v>
      </c>
      <c r="Z28" s="113">
        <v>0</v>
      </c>
      <c r="AA28" s="114" t="s">
        <v>146</v>
      </c>
      <c r="AB28" s="109" t="s">
        <v>243</v>
      </c>
      <c r="AC28" s="107">
        <f t="shared" si="1"/>
        <v>0</v>
      </c>
    </row>
    <row r="29" spans="1:29" x14ac:dyDescent="0.2">
      <c r="A29" s="108">
        <v>2023</v>
      </c>
      <c r="B29" s="108">
        <v>55</v>
      </c>
      <c r="C29" s="109" t="s">
        <v>244</v>
      </c>
      <c r="D29" s="208" t="s">
        <v>245</v>
      </c>
      <c r="E29" s="109" t="s">
        <v>246</v>
      </c>
      <c r="F29" s="111" t="s">
        <v>247</v>
      </c>
      <c r="G29" s="112">
        <v>1583.32</v>
      </c>
      <c r="H29" s="112">
        <v>285.52</v>
      </c>
      <c r="I29" s="143" t="s">
        <v>119</v>
      </c>
      <c r="J29" s="112">
        <f t="shared" si="0"/>
        <v>1297.8</v>
      </c>
      <c r="K29" s="209" t="s">
        <v>233</v>
      </c>
      <c r="L29" s="108">
        <v>2023</v>
      </c>
      <c r="M29" s="108">
        <v>523</v>
      </c>
      <c r="N29" s="109" t="s">
        <v>248</v>
      </c>
      <c r="O29" s="111" t="s">
        <v>235</v>
      </c>
      <c r="P29" s="109" t="s">
        <v>236</v>
      </c>
      <c r="Q29" s="109" t="s">
        <v>236</v>
      </c>
      <c r="R29" s="108">
        <v>17</v>
      </c>
      <c r="S29" s="111" t="s">
        <v>157</v>
      </c>
      <c r="T29" s="108">
        <v>1020201</v>
      </c>
      <c r="U29" s="108">
        <v>122</v>
      </c>
      <c r="V29" s="108">
        <v>145</v>
      </c>
      <c r="W29" s="108">
        <v>7002</v>
      </c>
      <c r="X29" s="113">
        <v>2022</v>
      </c>
      <c r="Y29" s="113">
        <v>201</v>
      </c>
      <c r="Z29" s="113">
        <v>0</v>
      </c>
      <c r="AA29" s="114" t="s">
        <v>146</v>
      </c>
      <c r="AB29" s="109" t="s">
        <v>249</v>
      </c>
      <c r="AC29" s="107">
        <f t="shared" si="1"/>
        <v>0</v>
      </c>
    </row>
    <row r="30" spans="1:29" x14ac:dyDescent="0.2">
      <c r="A30" s="108">
        <v>2023</v>
      </c>
      <c r="B30" s="108">
        <v>11</v>
      </c>
      <c r="C30" s="109" t="s">
        <v>250</v>
      </c>
      <c r="D30" s="208" t="s">
        <v>251</v>
      </c>
      <c r="E30" s="109" t="s">
        <v>252</v>
      </c>
      <c r="F30" s="111" t="s">
        <v>253</v>
      </c>
      <c r="G30" s="112">
        <v>54.56</v>
      </c>
      <c r="H30" s="112">
        <v>54.56</v>
      </c>
      <c r="I30" s="143" t="s">
        <v>119</v>
      </c>
      <c r="J30" s="112">
        <f t="shared" si="0"/>
        <v>0</v>
      </c>
      <c r="K30" s="209" t="s">
        <v>254</v>
      </c>
      <c r="L30" s="108">
        <v>2023</v>
      </c>
      <c r="M30" s="108">
        <v>8</v>
      </c>
      <c r="N30" s="109" t="s">
        <v>255</v>
      </c>
      <c r="O30" s="111" t="s">
        <v>256</v>
      </c>
      <c r="P30" s="109" t="s">
        <v>257</v>
      </c>
      <c r="Q30" s="109" t="s">
        <v>146</v>
      </c>
      <c r="R30" s="108">
        <v>17</v>
      </c>
      <c r="S30" s="111" t="s">
        <v>157</v>
      </c>
      <c r="T30" s="108">
        <v>2040101</v>
      </c>
      <c r="U30" s="108">
        <v>241</v>
      </c>
      <c r="V30" s="108">
        <v>200</v>
      </c>
      <c r="W30" s="108">
        <v>7006</v>
      </c>
      <c r="X30" s="113">
        <v>2022</v>
      </c>
      <c r="Y30" s="113">
        <v>626</v>
      </c>
      <c r="Z30" s="113">
        <v>0</v>
      </c>
      <c r="AA30" s="114" t="s">
        <v>258</v>
      </c>
      <c r="AB30" s="109" t="s">
        <v>131</v>
      </c>
      <c r="AC30" s="107">
        <f t="shared" si="1"/>
        <v>1</v>
      </c>
    </row>
    <row r="31" spans="1:29" x14ac:dyDescent="0.2">
      <c r="A31" s="108">
        <v>2023</v>
      </c>
      <c r="B31" s="108">
        <v>11</v>
      </c>
      <c r="C31" s="109" t="s">
        <v>250</v>
      </c>
      <c r="D31" s="208" t="s">
        <v>251</v>
      </c>
      <c r="E31" s="109" t="s">
        <v>252</v>
      </c>
      <c r="F31" s="111" t="s">
        <v>259</v>
      </c>
      <c r="G31" s="112">
        <v>247.98</v>
      </c>
      <c r="H31" s="112">
        <v>0</v>
      </c>
      <c r="I31" s="143" t="s">
        <v>119</v>
      </c>
      <c r="J31" s="112">
        <f t="shared" si="0"/>
        <v>247.98</v>
      </c>
      <c r="K31" s="209" t="s">
        <v>254</v>
      </c>
      <c r="L31" s="108">
        <v>2023</v>
      </c>
      <c r="M31" s="108">
        <v>8</v>
      </c>
      <c r="N31" s="109" t="s">
        <v>255</v>
      </c>
      <c r="O31" s="111" t="s">
        <v>256</v>
      </c>
      <c r="P31" s="109" t="s">
        <v>257</v>
      </c>
      <c r="Q31" s="109" t="s">
        <v>146</v>
      </c>
      <c r="R31" s="108">
        <v>17</v>
      </c>
      <c r="S31" s="111" t="s">
        <v>157</v>
      </c>
      <c r="T31" s="108">
        <v>2040101</v>
      </c>
      <c r="U31" s="108">
        <v>241</v>
      </c>
      <c r="V31" s="108">
        <v>200</v>
      </c>
      <c r="W31" s="108">
        <v>7006</v>
      </c>
      <c r="X31" s="113">
        <v>2022</v>
      </c>
      <c r="Y31" s="113">
        <v>626</v>
      </c>
      <c r="Z31" s="113">
        <v>0</v>
      </c>
      <c r="AA31" s="114" t="s">
        <v>146</v>
      </c>
      <c r="AB31" s="109" t="s">
        <v>131</v>
      </c>
      <c r="AC31" s="107">
        <f t="shared" si="1"/>
        <v>0</v>
      </c>
    </row>
    <row r="32" spans="1:29" x14ac:dyDescent="0.2">
      <c r="A32" s="108">
        <v>2023</v>
      </c>
      <c r="B32" s="108">
        <v>11</v>
      </c>
      <c r="C32" s="109" t="s">
        <v>250</v>
      </c>
      <c r="D32" s="208" t="s">
        <v>251</v>
      </c>
      <c r="E32" s="109" t="s">
        <v>252</v>
      </c>
      <c r="F32" s="111" t="s">
        <v>260</v>
      </c>
      <c r="G32" s="112">
        <v>22.55</v>
      </c>
      <c r="H32" s="112">
        <v>22.55</v>
      </c>
      <c r="I32" s="143" t="s">
        <v>119</v>
      </c>
      <c r="J32" s="112">
        <f t="shared" si="0"/>
        <v>0</v>
      </c>
      <c r="K32" s="209" t="s">
        <v>254</v>
      </c>
      <c r="L32" s="108">
        <v>2023</v>
      </c>
      <c r="M32" s="108">
        <v>8</v>
      </c>
      <c r="N32" s="109" t="s">
        <v>255</v>
      </c>
      <c r="O32" s="111" t="s">
        <v>256</v>
      </c>
      <c r="P32" s="109" t="s">
        <v>257</v>
      </c>
      <c r="Q32" s="109" t="s">
        <v>146</v>
      </c>
      <c r="R32" s="108">
        <v>17</v>
      </c>
      <c r="S32" s="111" t="s">
        <v>157</v>
      </c>
      <c r="T32" s="108">
        <v>1000201</v>
      </c>
      <c r="U32" s="108">
        <v>122</v>
      </c>
      <c r="V32" s="108">
        <v>145</v>
      </c>
      <c r="W32" s="108">
        <v>7007</v>
      </c>
      <c r="X32" s="113">
        <v>2022</v>
      </c>
      <c r="Y32" s="113">
        <v>633</v>
      </c>
      <c r="Z32" s="113">
        <v>0</v>
      </c>
      <c r="AA32" s="114" t="s">
        <v>258</v>
      </c>
      <c r="AB32" s="109" t="s">
        <v>131</v>
      </c>
      <c r="AC32" s="107">
        <f t="shared" si="1"/>
        <v>0</v>
      </c>
    </row>
    <row r="33" spans="1:29" x14ac:dyDescent="0.2">
      <c r="A33" s="108">
        <v>2023</v>
      </c>
      <c r="B33" s="108">
        <v>11</v>
      </c>
      <c r="C33" s="109" t="s">
        <v>250</v>
      </c>
      <c r="D33" s="208" t="s">
        <v>251</v>
      </c>
      <c r="E33" s="109" t="s">
        <v>252</v>
      </c>
      <c r="F33" s="111" t="s">
        <v>259</v>
      </c>
      <c r="G33" s="112">
        <v>102.5</v>
      </c>
      <c r="H33" s="112">
        <v>0</v>
      </c>
      <c r="I33" s="143" t="s">
        <v>119</v>
      </c>
      <c r="J33" s="112">
        <f t="shared" si="0"/>
        <v>102.5</v>
      </c>
      <c r="K33" s="209" t="s">
        <v>254</v>
      </c>
      <c r="L33" s="108">
        <v>2023</v>
      </c>
      <c r="M33" s="108">
        <v>8</v>
      </c>
      <c r="N33" s="109" t="s">
        <v>255</v>
      </c>
      <c r="O33" s="111" t="s">
        <v>256</v>
      </c>
      <c r="P33" s="109" t="s">
        <v>257</v>
      </c>
      <c r="Q33" s="109" t="s">
        <v>146</v>
      </c>
      <c r="R33" s="108">
        <v>17</v>
      </c>
      <c r="S33" s="111" t="s">
        <v>157</v>
      </c>
      <c r="T33" s="108">
        <v>1000201</v>
      </c>
      <c r="U33" s="108">
        <v>122</v>
      </c>
      <c r="V33" s="108">
        <v>145</v>
      </c>
      <c r="W33" s="108">
        <v>7007</v>
      </c>
      <c r="X33" s="113">
        <v>2022</v>
      </c>
      <c r="Y33" s="113">
        <v>633</v>
      </c>
      <c r="Z33" s="113">
        <v>0</v>
      </c>
      <c r="AA33" s="114" t="s">
        <v>146</v>
      </c>
      <c r="AB33" s="109" t="s">
        <v>131</v>
      </c>
      <c r="AC33" s="107">
        <f t="shared" si="1"/>
        <v>0</v>
      </c>
    </row>
    <row r="34" spans="1:29" x14ac:dyDescent="0.2">
      <c r="A34" s="108">
        <v>2023</v>
      </c>
      <c r="B34" s="108">
        <v>81</v>
      </c>
      <c r="C34" s="109" t="s">
        <v>261</v>
      </c>
      <c r="D34" s="208" t="s">
        <v>262</v>
      </c>
      <c r="E34" s="109" t="s">
        <v>263</v>
      </c>
      <c r="F34" s="111" t="s">
        <v>264</v>
      </c>
      <c r="G34" s="112">
        <v>1793.4</v>
      </c>
      <c r="H34" s="112">
        <v>323.39999999999998</v>
      </c>
      <c r="I34" s="143" t="s">
        <v>119</v>
      </c>
      <c r="J34" s="112">
        <f t="shared" si="0"/>
        <v>1470</v>
      </c>
      <c r="K34" s="209" t="s">
        <v>254</v>
      </c>
      <c r="L34" s="108">
        <v>2023</v>
      </c>
      <c r="M34" s="108">
        <v>997</v>
      </c>
      <c r="N34" s="109" t="s">
        <v>258</v>
      </c>
      <c r="O34" s="111" t="s">
        <v>256</v>
      </c>
      <c r="P34" s="109" t="s">
        <v>257</v>
      </c>
      <c r="Q34" s="109" t="s">
        <v>146</v>
      </c>
      <c r="R34" s="108">
        <v>15</v>
      </c>
      <c r="S34" s="111" t="s">
        <v>265</v>
      </c>
      <c r="T34" s="108">
        <v>2040101</v>
      </c>
      <c r="U34" s="108">
        <v>241</v>
      </c>
      <c r="V34" s="108">
        <v>200</v>
      </c>
      <c r="W34" s="108">
        <v>5006</v>
      </c>
      <c r="X34" s="113">
        <v>2022</v>
      </c>
      <c r="Y34" s="113">
        <v>627</v>
      </c>
      <c r="Z34" s="113">
        <v>0</v>
      </c>
      <c r="AA34" s="114" t="s">
        <v>266</v>
      </c>
      <c r="AB34" s="109" t="s">
        <v>267</v>
      </c>
      <c r="AC34" s="107">
        <f t="shared" si="1"/>
        <v>0</v>
      </c>
    </row>
    <row r="35" spans="1:29" x14ac:dyDescent="0.2">
      <c r="A35" s="108">
        <v>2023</v>
      </c>
      <c r="B35" s="108">
        <v>81</v>
      </c>
      <c r="C35" s="109" t="s">
        <v>261</v>
      </c>
      <c r="D35" s="208" t="s">
        <v>262</v>
      </c>
      <c r="E35" s="109" t="s">
        <v>263</v>
      </c>
      <c r="F35" s="111" t="s">
        <v>268</v>
      </c>
      <c r="G35" s="112">
        <v>2690.1</v>
      </c>
      <c r="H35" s="112">
        <v>485.1</v>
      </c>
      <c r="I35" s="143" t="s">
        <v>119</v>
      </c>
      <c r="J35" s="112">
        <f t="shared" si="0"/>
        <v>2205</v>
      </c>
      <c r="K35" s="209" t="s">
        <v>254</v>
      </c>
      <c r="L35" s="108">
        <v>2023</v>
      </c>
      <c r="M35" s="108">
        <v>997</v>
      </c>
      <c r="N35" s="109" t="s">
        <v>258</v>
      </c>
      <c r="O35" s="111" t="s">
        <v>256</v>
      </c>
      <c r="P35" s="109" t="s">
        <v>257</v>
      </c>
      <c r="Q35" s="109" t="s">
        <v>146</v>
      </c>
      <c r="R35" s="108">
        <v>20</v>
      </c>
      <c r="S35" s="111" t="s">
        <v>269</v>
      </c>
      <c r="T35" s="108">
        <v>2000101</v>
      </c>
      <c r="U35" s="108">
        <v>241</v>
      </c>
      <c r="V35" s="108">
        <v>200</v>
      </c>
      <c r="W35" s="108">
        <v>9806</v>
      </c>
      <c r="X35" s="113">
        <v>2022</v>
      </c>
      <c r="Y35" s="113">
        <v>624</v>
      </c>
      <c r="Z35" s="113">
        <v>0</v>
      </c>
      <c r="AA35" s="114" t="s">
        <v>179</v>
      </c>
      <c r="AB35" s="109" t="s">
        <v>267</v>
      </c>
      <c r="AC35" s="107">
        <f t="shared" si="1"/>
        <v>0</v>
      </c>
    </row>
    <row r="36" spans="1:29" x14ac:dyDescent="0.2">
      <c r="A36" s="108">
        <v>2023</v>
      </c>
      <c r="B36" s="108">
        <v>81</v>
      </c>
      <c r="C36" s="109" t="s">
        <v>261</v>
      </c>
      <c r="D36" s="208" t="s">
        <v>262</v>
      </c>
      <c r="E36" s="109" t="s">
        <v>263</v>
      </c>
      <c r="F36" s="111" t="s">
        <v>270</v>
      </c>
      <c r="G36" s="112">
        <v>199.59</v>
      </c>
      <c r="H36" s="112">
        <v>35.99</v>
      </c>
      <c r="I36" s="143" t="s">
        <v>119</v>
      </c>
      <c r="J36" s="112">
        <f t="shared" si="0"/>
        <v>163.6</v>
      </c>
      <c r="K36" s="209" t="s">
        <v>254</v>
      </c>
      <c r="L36" s="108">
        <v>2023</v>
      </c>
      <c r="M36" s="108">
        <v>997</v>
      </c>
      <c r="N36" s="109" t="s">
        <v>258</v>
      </c>
      <c r="O36" s="111" t="s">
        <v>256</v>
      </c>
      <c r="P36" s="109" t="s">
        <v>257</v>
      </c>
      <c r="Q36" s="109" t="s">
        <v>146</v>
      </c>
      <c r="R36" s="108">
        <v>14</v>
      </c>
      <c r="S36" s="111" t="s">
        <v>271</v>
      </c>
      <c r="T36" s="108">
        <v>2040101</v>
      </c>
      <c r="U36" s="108">
        <v>241</v>
      </c>
      <c r="V36" s="108">
        <v>200</v>
      </c>
      <c r="W36" s="108">
        <v>4006</v>
      </c>
      <c r="X36" s="113">
        <v>2022</v>
      </c>
      <c r="Y36" s="113">
        <v>625</v>
      </c>
      <c r="Z36" s="113">
        <v>0</v>
      </c>
      <c r="AA36" s="114" t="s">
        <v>272</v>
      </c>
      <c r="AB36" s="109" t="s">
        <v>267</v>
      </c>
      <c r="AC36" s="107">
        <f t="shared" si="1"/>
        <v>0</v>
      </c>
    </row>
    <row r="37" spans="1:29" x14ac:dyDescent="0.2">
      <c r="A37" s="108">
        <v>2023</v>
      </c>
      <c r="B37" s="108">
        <v>81</v>
      </c>
      <c r="C37" s="109" t="s">
        <v>261</v>
      </c>
      <c r="D37" s="208" t="s">
        <v>262</v>
      </c>
      <c r="E37" s="109" t="s">
        <v>263</v>
      </c>
      <c r="F37" s="111" t="s">
        <v>264</v>
      </c>
      <c r="G37" s="112">
        <v>1793.4</v>
      </c>
      <c r="H37" s="112">
        <v>323.39999999999998</v>
      </c>
      <c r="I37" s="143" t="s">
        <v>119</v>
      </c>
      <c r="J37" s="112">
        <f t="shared" si="0"/>
        <v>1470</v>
      </c>
      <c r="K37" s="209" t="s">
        <v>254</v>
      </c>
      <c r="L37" s="108">
        <v>2023</v>
      </c>
      <c r="M37" s="108">
        <v>997</v>
      </c>
      <c r="N37" s="109" t="s">
        <v>258</v>
      </c>
      <c r="O37" s="111" t="s">
        <v>256</v>
      </c>
      <c r="P37" s="109" t="s">
        <v>257</v>
      </c>
      <c r="Q37" s="109" t="s">
        <v>146</v>
      </c>
      <c r="R37" s="108">
        <v>15</v>
      </c>
      <c r="S37" s="111" t="s">
        <v>265</v>
      </c>
      <c r="T37" s="108">
        <v>2040101</v>
      </c>
      <c r="U37" s="108">
        <v>241</v>
      </c>
      <c r="V37" s="108">
        <v>200</v>
      </c>
      <c r="W37" s="108">
        <v>7006</v>
      </c>
      <c r="X37" s="113">
        <v>2022</v>
      </c>
      <c r="Y37" s="113">
        <v>626</v>
      </c>
      <c r="Z37" s="113">
        <v>0</v>
      </c>
      <c r="AA37" s="114" t="s">
        <v>266</v>
      </c>
      <c r="AB37" s="109" t="s">
        <v>267</v>
      </c>
      <c r="AC37" s="107">
        <f t="shared" si="1"/>
        <v>0</v>
      </c>
    </row>
    <row r="38" spans="1:29" x14ac:dyDescent="0.2">
      <c r="A38" s="108">
        <v>2023</v>
      </c>
      <c r="B38" s="108">
        <v>179</v>
      </c>
      <c r="C38" s="109" t="s">
        <v>273</v>
      </c>
      <c r="D38" s="208" t="s">
        <v>274</v>
      </c>
      <c r="E38" s="109" t="s">
        <v>275</v>
      </c>
      <c r="F38" s="111" t="s">
        <v>276</v>
      </c>
      <c r="G38" s="112">
        <v>636.28</v>
      </c>
      <c r="H38" s="112">
        <v>114.74</v>
      </c>
      <c r="I38" s="143" t="s">
        <v>119</v>
      </c>
      <c r="J38" s="112">
        <f t="shared" si="0"/>
        <v>521.54</v>
      </c>
      <c r="K38" s="209" t="s">
        <v>277</v>
      </c>
      <c r="L38" s="108">
        <v>2023</v>
      </c>
      <c r="M38" s="108">
        <v>2903</v>
      </c>
      <c r="N38" s="109" t="s">
        <v>278</v>
      </c>
      <c r="O38" s="111" t="s">
        <v>279</v>
      </c>
      <c r="P38" s="109" t="s">
        <v>280</v>
      </c>
      <c r="Q38" s="109" t="s">
        <v>281</v>
      </c>
      <c r="R38" s="108">
        <v>12</v>
      </c>
      <c r="S38" s="111" t="s">
        <v>282</v>
      </c>
      <c r="T38" s="108">
        <v>1000201</v>
      </c>
      <c r="U38" s="108">
        <v>122</v>
      </c>
      <c r="V38" s="108">
        <v>145</v>
      </c>
      <c r="W38" s="108">
        <v>2102</v>
      </c>
      <c r="X38" s="113">
        <v>2023</v>
      </c>
      <c r="Y38" s="113">
        <v>119</v>
      </c>
      <c r="Z38" s="113">
        <v>0</v>
      </c>
      <c r="AA38" s="114" t="s">
        <v>166</v>
      </c>
      <c r="AB38" s="109" t="s">
        <v>283</v>
      </c>
      <c r="AC38" s="107">
        <f t="shared" si="1"/>
        <v>1</v>
      </c>
    </row>
    <row r="39" spans="1:29" x14ac:dyDescent="0.2">
      <c r="A39" s="108">
        <v>2023</v>
      </c>
      <c r="B39" s="108">
        <v>160</v>
      </c>
      <c r="C39" s="109" t="s">
        <v>127</v>
      </c>
      <c r="D39" s="208" t="s">
        <v>284</v>
      </c>
      <c r="E39" s="109" t="s">
        <v>285</v>
      </c>
      <c r="F39" s="111" t="s">
        <v>286</v>
      </c>
      <c r="G39" s="112">
        <v>7014.73</v>
      </c>
      <c r="H39" s="112">
        <v>269.8</v>
      </c>
      <c r="I39" s="143" t="s">
        <v>119</v>
      </c>
      <c r="J39" s="112">
        <f t="shared" si="0"/>
        <v>6744.9299999999994</v>
      </c>
      <c r="K39" s="209" t="s">
        <v>287</v>
      </c>
      <c r="L39" s="108">
        <v>2023</v>
      </c>
      <c r="M39" s="108">
        <v>2419</v>
      </c>
      <c r="N39" s="109" t="s">
        <v>158</v>
      </c>
      <c r="O39" s="111" t="s">
        <v>288</v>
      </c>
      <c r="P39" s="109" t="s">
        <v>289</v>
      </c>
      <c r="Q39" s="109" t="s">
        <v>289</v>
      </c>
      <c r="R39" s="108">
        <v>21</v>
      </c>
      <c r="S39" s="111" t="s">
        <v>147</v>
      </c>
      <c r="T39" s="108">
        <v>1020201</v>
      </c>
      <c r="U39" s="108">
        <v>122</v>
      </c>
      <c r="V39" s="108">
        <v>140</v>
      </c>
      <c r="W39" s="108">
        <v>14</v>
      </c>
      <c r="X39" s="113">
        <v>2023</v>
      </c>
      <c r="Y39" s="113">
        <v>253</v>
      </c>
      <c r="Z39" s="113">
        <v>0</v>
      </c>
      <c r="AA39" s="114" t="s">
        <v>146</v>
      </c>
      <c r="AB39" s="109" t="s">
        <v>290</v>
      </c>
      <c r="AC39" s="107">
        <f t="shared" si="1"/>
        <v>1</v>
      </c>
    </row>
    <row r="40" spans="1:29" x14ac:dyDescent="0.2">
      <c r="A40" s="108">
        <v>2023</v>
      </c>
      <c r="B40" s="108">
        <v>189</v>
      </c>
      <c r="C40" s="109" t="s">
        <v>182</v>
      </c>
      <c r="D40" s="208" t="s">
        <v>291</v>
      </c>
      <c r="E40" s="109" t="s">
        <v>249</v>
      </c>
      <c r="F40" s="111" t="s">
        <v>292</v>
      </c>
      <c r="G40" s="112">
        <v>7048.35</v>
      </c>
      <c r="H40" s="112">
        <v>271.08999999999997</v>
      </c>
      <c r="I40" s="143" t="s">
        <v>119</v>
      </c>
      <c r="J40" s="112">
        <f t="shared" si="0"/>
        <v>6777.26</v>
      </c>
      <c r="K40" s="209" t="s">
        <v>287</v>
      </c>
      <c r="L40" s="108">
        <v>2023</v>
      </c>
      <c r="M40" s="108">
        <v>3643</v>
      </c>
      <c r="N40" s="109" t="s">
        <v>272</v>
      </c>
      <c r="O40" s="111" t="s">
        <v>288</v>
      </c>
      <c r="P40" s="109" t="s">
        <v>289</v>
      </c>
      <c r="Q40" s="109" t="s">
        <v>289</v>
      </c>
      <c r="R40" s="108">
        <v>21</v>
      </c>
      <c r="S40" s="111" t="s">
        <v>147</v>
      </c>
      <c r="T40" s="108">
        <v>1020201</v>
      </c>
      <c r="U40" s="108">
        <v>122</v>
      </c>
      <c r="V40" s="108">
        <v>140</v>
      </c>
      <c r="W40" s="108">
        <v>14</v>
      </c>
      <c r="X40" s="113">
        <v>2023</v>
      </c>
      <c r="Y40" s="113">
        <v>253</v>
      </c>
      <c r="Z40" s="113">
        <v>0</v>
      </c>
      <c r="AA40" s="114" t="s">
        <v>146</v>
      </c>
      <c r="AB40" s="109" t="s">
        <v>293</v>
      </c>
      <c r="AC40" s="107">
        <f t="shared" si="1"/>
        <v>0</v>
      </c>
    </row>
    <row r="41" spans="1:29" x14ac:dyDescent="0.2">
      <c r="A41" s="108">
        <v>2016</v>
      </c>
      <c r="B41" s="108">
        <v>318</v>
      </c>
      <c r="C41" s="109" t="s">
        <v>294</v>
      </c>
      <c r="D41" s="208" t="s">
        <v>295</v>
      </c>
      <c r="E41" s="109" t="s">
        <v>296</v>
      </c>
      <c r="F41" s="111" t="s">
        <v>297</v>
      </c>
      <c r="G41" s="112">
        <v>5.0999999999999996</v>
      </c>
      <c r="H41" s="112">
        <v>0.92</v>
      </c>
      <c r="I41" s="143" t="s">
        <v>142</v>
      </c>
      <c r="J41" s="112">
        <f t="shared" si="0"/>
        <v>5.0999999999999996</v>
      </c>
      <c r="K41" s="209" t="s">
        <v>298</v>
      </c>
      <c r="L41" s="108">
        <v>2016</v>
      </c>
      <c r="M41" s="108">
        <v>4108</v>
      </c>
      <c r="N41" s="109" t="s">
        <v>299</v>
      </c>
      <c r="O41" s="111" t="s">
        <v>300</v>
      </c>
      <c r="P41" s="109" t="s">
        <v>301</v>
      </c>
      <c r="Q41" s="109" t="s">
        <v>302</v>
      </c>
      <c r="R41" s="108">
        <v>11</v>
      </c>
      <c r="S41" s="111" t="s">
        <v>124</v>
      </c>
      <c r="T41" s="108">
        <v>2040101</v>
      </c>
      <c r="U41" s="108">
        <v>241</v>
      </c>
      <c r="V41" s="108">
        <v>200</v>
      </c>
      <c r="W41" s="108">
        <v>7</v>
      </c>
      <c r="X41" s="113">
        <v>2013</v>
      </c>
      <c r="Y41" s="113">
        <v>363</v>
      </c>
      <c r="Z41" s="113">
        <v>0</v>
      </c>
      <c r="AA41" s="114" t="s">
        <v>146</v>
      </c>
      <c r="AB41" s="109" t="s">
        <v>303</v>
      </c>
      <c r="AC41" s="107">
        <f t="shared" si="1"/>
        <v>1</v>
      </c>
    </row>
    <row r="42" spans="1:29" x14ac:dyDescent="0.2">
      <c r="A42" s="108">
        <v>2016</v>
      </c>
      <c r="B42" s="108">
        <v>318</v>
      </c>
      <c r="C42" s="109" t="s">
        <v>294</v>
      </c>
      <c r="D42" s="208" t="s">
        <v>295</v>
      </c>
      <c r="E42" s="109" t="s">
        <v>296</v>
      </c>
      <c r="F42" s="111" t="s">
        <v>297</v>
      </c>
      <c r="G42" s="112">
        <v>4783.3900000000003</v>
      </c>
      <c r="H42" s="112">
        <v>862.58</v>
      </c>
      <c r="I42" s="143" t="s">
        <v>142</v>
      </c>
      <c r="J42" s="112">
        <f t="shared" si="0"/>
        <v>4783.3900000000003</v>
      </c>
      <c r="K42" s="209" t="s">
        <v>298</v>
      </c>
      <c r="L42" s="108">
        <v>2016</v>
      </c>
      <c r="M42" s="108">
        <v>4108</v>
      </c>
      <c r="N42" s="109" t="s">
        <v>299</v>
      </c>
      <c r="O42" s="111" t="s">
        <v>300</v>
      </c>
      <c r="P42" s="109" t="s">
        <v>301</v>
      </c>
      <c r="Q42" s="109" t="s">
        <v>302</v>
      </c>
      <c r="R42" s="108">
        <v>11</v>
      </c>
      <c r="S42" s="111" t="s">
        <v>124</v>
      </c>
      <c r="T42" s="108">
        <v>2040101</v>
      </c>
      <c r="U42" s="108">
        <v>241</v>
      </c>
      <c r="V42" s="108">
        <v>200</v>
      </c>
      <c r="W42" s="108">
        <v>5</v>
      </c>
      <c r="X42" s="113">
        <v>2008</v>
      </c>
      <c r="Y42" s="113">
        <v>427</v>
      </c>
      <c r="Z42" s="113">
        <v>1</v>
      </c>
      <c r="AA42" s="114" t="s">
        <v>146</v>
      </c>
      <c r="AB42" s="109" t="s">
        <v>303</v>
      </c>
      <c r="AC42" s="107">
        <f t="shared" si="1"/>
        <v>0</v>
      </c>
    </row>
    <row r="43" spans="1:29" x14ac:dyDescent="0.2">
      <c r="A43" s="108">
        <v>2016</v>
      </c>
      <c r="B43" s="108">
        <v>318</v>
      </c>
      <c r="C43" s="109" t="s">
        <v>294</v>
      </c>
      <c r="D43" s="208" t="s">
        <v>295</v>
      </c>
      <c r="E43" s="109" t="s">
        <v>296</v>
      </c>
      <c r="F43" s="111" t="s">
        <v>297</v>
      </c>
      <c r="G43" s="112">
        <v>122.4</v>
      </c>
      <c r="H43" s="112">
        <v>22.07</v>
      </c>
      <c r="I43" s="143" t="s">
        <v>142</v>
      </c>
      <c r="J43" s="112">
        <f t="shared" ref="J43:J74" si="2">IF(I43="SI", G43-H43,G43)</f>
        <v>122.4</v>
      </c>
      <c r="K43" s="209" t="s">
        <v>298</v>
      </c>
      <c r="L43" s="108">
        <v>2016</v>
      </c>
      <c r="M43" s="108">
        <v>4108</v>
      </c>
      <c r="N43" s="109" t="s">
        <v>299</v>
      </c>
      <c r="O43" s="111" t="s">
        <v>300</v>
      </c>
      <c r="P43" s="109" t="s">
        <v>301</v>
      </c>
      <c r="Q43" s="109" t="s">
        <v>302</v>
      </c>
      <c r="R43" s="108">
        <v>11</v>
      </c>
      <c r="S43" s="111" t="s">
        <v>124</v>
      </c>
      <c r="T43" s="108">
        <v>2040101</v>
      </c>
      <c r="U43" s="108">
        <v>241</v>
      </c>
      <c r="V43" s="108">
        <v>200</v>
      </c>
      <c r="W43" s="108">
        <v>9</v>
      </c>
      <c r="X43" s="113">
        <v>2008</v>
      </c>
      <c r="Y43" s="113">
        <v>431</v>
      </c>
      <c r="Z43" s="113">
        <v>3</v>
      </c>
      <c r="AA43" s="114" t="s">
        <v>146</v>
      </c>
      <c r="AB43" s="109" t="s">
        <v>303</v>
      </c>
      <c r="AC43" s="107">
        <f t="shared" ref="AC43:AC74" si="3">IF(O43=O42, 0,1)</f>
        <v>0</v>
      </c>
    </row>
    <row r="44" spans="1:29" x14ac:dyDescent="0.2">
      <c r="A44" s="108">
        <v>2016</v>
      </c>
      <c r="B44" s="108">
        <v>318</v>
      </c>
      <c r="C44" s="109" t="s">
        <v>294</v>
      </c>
      <c r="D44" s="208" t="s">
        <v>295</v>
      </c>
      <c r="E44" s="109" t="s">
        <v>296</v>
      </c>
      <c r="F44" s="111" t="s">
        <v>297</v>
      </c>
      <c r="G44" s="112">
        <v>60.47</v>
      </c>
      <c r="H44" s="112">
        <v>10.9</v>
      </c>
      <c r="I44" s="143" t="s">
        <v>142</v>
      </c>
      <c r="J44" s="112">
        <f t="shared" si="2"/>
        <v>60.47</v>
      </c>
      <c r="K44" s="209" t="s">
        <v>298</v>
      </c>
      <c r="L44" s="108">
        <v>2016</v>
      </c>
      <c r="M44" s="108">
        <v>4108</v>
      </c>
      <c r="N44" s="109" t="s">
        <v>299</v>
      </c>
      <c r="O44" s="111" t="s">
        <v>300</v>
      </c>
      <c r="P44" s="109" t="s">
        <v>301</v>
      </c>
      <c r="Q44" s="109" t="s">
        <v>302</v>
      </c>
      <c r="R44" s="108">
        <v>11</v>
      </c>
      <c r="S44" s="111" t="s">
        <v>124</v>
      </c>
      <c r="T44" s="108">
        <v>1020201</v>
      </c>
      <c r="U44" s="108">
        <v>122</v>
      </c>
      <c r="V44" s="108">
        <v>145</v>
      </c>
      <c r="W44" s="108">
        <v>1011</v>
      </c>
      <c r="X44" s="113">
        <v>2016</v>
      </c>
      <c r="Y44" s="113">
        <v>249</v>
      </c>
      <c r="Z44" s="113">
        <v>0</v>
      </c>
      <c r="AA44" s="114" t="s">
        <v>146</v>
      </c>
      <c r="AB44" s="109" t="s">
        <v>303</v>
      </c>
      <c r="AC44" s="107">
        <f t="shared" si="3"/>
        <v>0</v>
      </c>
    </row>
    <row r="45" spans="1:29" x14ac:dyDescent="0.2">
      <c r="A45" s="108">
        <v>2016</v>
      </c>
      <c r="B45" s="108">
        <v>318</v>
      </c>
      <c r="C45" s="109" t="s">
        <v>294</v>
      </c>
      <c r="D45" s="208" t="s">
        <v>295</v>
      </c>
      <c r="E45" s="109" t="s">
        <v>296</v>
      </c>
      <c r="F45" s="111" t="s">
        <v>297</v>
      </c>
      <c r="G45" s="112">
        <v>79.72</v>
      </c>
      <c r="H45" s="112">
        <v>14.38</v>
      </c>
      <c r="I45" s="143" t="s">
        <v>142</v>
      </c>
      <c r="J45" s="112">
        <f t="shared" si="2"/>
        <v>79.72</v>
      </c>
      <c r="K45" s="209" t="s">
        <v>298</v>
      </c>
      <c r="L45" s="108">
        <v>2016</v>
      </c>
      <c r="M45" s="108">
        <v>4108</v>
      </c>
      <c r="N45" s="109" t="s">
        <v>299</v>
      </c>
      <c r="O45" s="111" t="s">
        <v>300</v>
      </c>
      <c r="P45" s="109" t="s">
        <v>301</v>
      </c>
      <c r="Q45" s="109" t="s">
        <v>302</v>
      </c>
      <c r="R45" s="108">
        <v>11</v>
      </c>
      <c r="S45" s="111" t="s">
        <v>124</v>
      </c>
      <c r="T45" s="108">
        <v>2040101</v>
      </c>
      <c r="U45" s="108">
        <v>241</v>
      </c>
      <c r="V45" s="108">
        <v>200</v>
      </c>
      <c r="W45" s="108">
        <v>5</v>
      </c>
      <c r="X45" s="113">
        <v>2013</v>
      </c>
      <c r="Y45" s="113">
        <v>361</v>
      </c>
      <c r="Z45" s="113">
        <v>0</v>
      </c>
      <c r="AA45" s="114" t="s">
        <v>146</v>
      </c>
      <c r="AB45" s="109" t="s">
        <v>303</v>
      </c>
      <c r="AC45" s="107">
        <f t="shared" si="3"/>
        <v>0</v>
      </c>
    </row>
    <row r="46" spans="1:29" x14ac:dyDescent="0.2">
      <c r="A46" s="108">
        <v>2016</v>
      </c>
      <c r="B46" s="108">
        <v>318</v>
      </c>
      <c r="C46" s="109" t="s">
        <v>294</v>
      </c>
      <c r="D46" s="208" t="s">
        <v>295</v>
      </c>
      <c r="E46" s="109" t="s">
        <v>296</v>
      </c>
      <c r="F46" s="111" t="s">
        <v>297</v>
      </c>
      <c r="G46" s="112">
        <v>306</v>
      </c>
      <c r="H46" s="112">
        <v>55.18</v>
      </c>
      <c r="I46" s="143" t="s">
        <v>142</v>
      </c>
      <c r="J46" s="112">
        <f t="shared" si="2"/>
        <v>306</v>
      </c>
      <c r="K46" s="209" t="s">
        <v>298</v>
      </c>
      <c r="L46" s="108">
        <v>2016</v>
      </c>
      <c r="M46" s="108">
        <v>4108</v>
      </c>
      <c r="N46" s="109" t="s">
        <v>299</v>
      </c>
      <c r="O46" s="111" t="s">
        <v>300</v>
      </c>
      <c r="P46" s="109" t="s">
        <v>301</v>
      </c>
      <c r="Q46" s="109" t="s">
        <v>302</v>
      </c>
      <c r="R46" s="108">
        <v>11</v>
      </c>
      <c r="S46" s="111" t="s">
        <v>124</v>
      </c>
      <c r="T46" s="108">
        <v>2040101</v>
      </c>
      <c r="U46" s="108">
        <v>241</v>
      </c>
      <c r="V46" s="108">
        <v>200</v>
      </c>
      <c r="W46" s="108">
        <v>7</v>
      </c>
      <c r="X46" s="113">
        <v>2009</v>
      </c>
      <c r="Y46" s="113">
        <v>354</v>
      </c>
      <c r="Z46" s="113">
        <v>0</v>
      </c>
      <c r="AA46" s="114" t="s">
        <v>146</v>
      </c>
      <c r="AB46" s="109" t="s">
        <v>303</v>
      </c>
      <c r="AC46" s="107">
        <f t="shared" si="3"/>
        <v>0</v>
      </c>
    </row>
    <row r="47" spans="1:29" x14ac:dyDescent="0.2">
      <c r="A47" s="108">
        <v>2016</v>
      </c>
      <c r="B47" s="108">
        <v>318</v>
      </c>
      <c r="C47" s="109" t="s">
        <v>294</v>
      </c>
      <c r="D47" s="208" t="s">
        <v>295</v>
      </c>
      <c r="E47" s="109" t="s">
        <v>296</v>
      </c>
      <c r="F47" s="111" t="s">
        <v>297</v>
      </c>
      <c r="G47" s="112">
        <v>39.86</v>
      </c>
      <c r="H47" s="112">
        <v>7.19</v>
      </c>
      <c r="I47" s="143" t="s">
        <v>142</v>
      </c>
      <c r="J47" s="112">
        <f t="shared" si="2"/>
        <v>39.86</v>
      </c>
      <c r="K47" s="209" t="s">
        <v>298</v>
      </c>
      <c r="L47" s="108">
        <v>2016</v>
      </c>
      <c r="M47" s="108">
        <v>4108</v>
      </c>
      <c r="N47" s="109" t="s">
        <v>299</v>
      </c>
      <c r="O47" s="111" t="s">
        <v>300</v>
      </c>
      <c r="P47" s="109" t="s">
        <v>301</v>
      </c>
      <c r="Q47" s="109" t="s">
        <v>302</v>
      </c>
      <c r="R47" s="108">
        <v>11</v>
      </c>
      <c r="S47" s="111" t="s">
        <v>124</v>
      </c>
      <c r="T47" s="108">
        <v>2040101</v>
      </c>
      <c r="U47" s="108">
        <v>241</v>
      </c>
      <c r="V47" s="108">
        <v>200</v>
      </c>
      <c r="W47" s="108">
        <v>1</v>
      </c>
      <c r="X47" s="113">
        <v>2010</v>
      </c>
      <c r="Y47" s="113">
        <v>460</v>
      </c>
      <c r="Z47" s="113">
        <v>3</v>
      </c>
      <c r="AA47" s="114" t="s">
        <v>146</v>
      </c>
      <c r="AB47" s="109" t="s">
        <v>303</v>
      </c>
      <c r="AC47" s="107">
        <f t="shared" si="3"/>
        <v>0</v>
      </c>
    </row>
    <row r="48" spans="1:29" x14ac:dyDescent="0.2">
      <c r="A48" s="108">
        <v>2016</v>
      </c>
      <c r="B48" s="108">
        <v>318</v>
      </c>
      <c r="C48" s="109" t="s">
        <v>294</v>
      </c>
      <c r="D48" s="208" t="s">
        <v>295</v>
      </c>
      <c r="E48" s="109" t="s">
        <v>296</v>
      </c>
      <c r="F48" s="111" t="s">
        <v>297</v>
      </c>
      <c r="G48" s="112">
        <v>2.5499999999999998</v>
      </c>
      <c r="H48" s="112">
        <v>0.46</v>
      </c>
      <c r="I48" s="143" t="s">
        <v>142</v>
      </c>
      <c r="J48" s="112">
        <f t="shared" si="2"/>
        <v>2.5499999999999998</v>
      </c>
      <c r="K48" s="209" t="s">
        <v>298</v>
      </c>
      <c r="L48" s="108">
        <v>2016</v>
      </c>
      <c r="M48" s="108">
        <v>4108</v>
      </c>
      <c r="N48" s="109" t="s">
        <v>299</v>
      </c>
      <c r="O48" s="111" t="s">
        <v>300</v>
      </c>
      <c r="P48" s="109" t="s">
        <v>301</v>
      </c>
      <c r="Q48" s="109" t="s">
        <v>302</v>
      </c>
      <c r="R48" s="108">
        <v>11</v>
      </c>
      <c r="S48" s="111" t="s">
        <v>124</v>
      </c>
      <c r="T48" s="108">
        <v>2040101</v>
      </c>
      <c r="U48" s="108">
        <v>241</v>
      </c>
      <c r="V48" s="108">
        <v>200</v>
      </c>
      <c r="W48" s="108">
        <v>7</v>
      </c>
      <c r="X48" s="113">
        <v>2010</v>
      </c>
      <c r="Y48" s="113">
        <v>411</v>
      </c>
      <c r="Z48" s="113">
        <v>1</v>
      </c>
      <c r="AA48" s="114" t="s">
        <v>146</v>
      </c>
      <c r="AB48" s="109" t="s">
        <v>303</v>
      </c>
      <c r="AC48" s="107">
        <f t="shared" si="3"/>
        <v>0</v>
      </c>
    </row>
    <row r="49" spans="1:29" x14ac:dyDescent="0.2">
      <c r="A49" s="108">
        <v>2016</v>
      </c>
      <c r="B49" s="108">
        <v>318</v>
      </c>
      <c r="C49" s="109" t="s">
        <v>294</v>
      </c>
      <c r="D49" s="208" t="s">
        <v>295</v>
      </c>
      <c r="E49" s="109" t="s">
        <v>296</v>
      </c>
      <c r="F49" s="111" t="s">
        <v>297</v>
      </c>
      <c r="G49" s="112">
        <v>1.02</v>
      </c>
      <c r="H49" s="112">
        <v>0.18</v>
      </c>
      <c r="I49" s="143" t="s">
        <v>142</v>
      </c>
      <c r="J49" s="112">
        <f t="shared" si="2"/>
        <v>1.02</v>
      </c>
      <c r="K49" s="209" t="s">
        <v>298</v>
      </c>
      <c r="L49" s="108">
        <v>2016</v>
      </c>
      <c r="M49" s="108">
        <v>4108</v>
      </c>
      <c r="N49" s="109" t="s">
        <v>299</v>
      </c>
      <c r="O49" s="111" t="s">
        <v>300</v>
      </c>
      <c r="P49" s="109" t="s">
        <v>301</v>
      </c>
      <c r="Q49" s="109" t="s">
        <v>302</v>
      </c>
      <c r="R49" s="108">
        <v>11</v>
      </c>
      <c r="S49" s="111" t="s">
        <v>124</v>
      </c>
      <c r="T49" s="108">
        <v>2040101</v>
      </c>
      <c r="U49" s="108">
        <v>241</v>
      </c>
      <c r="V49" s="108">
        <v>200</v>
      </c>
      <c r="W49" s="108">
        <v>9</v>
      </c>
      <c r="X49" s="113">
        <v>2010</v>
      </c>
      <c r="Y49" s="113">
        <v>412</v>
      </c>
      <c r="Z49" s="113">
        <v>2</v>
      </c>
      <c r="AA49" s="114" t="s">
        <v>146</v>
      </c>
      <c r="AB49" s="109" t="s">
        <v>303</v>
      </c>
      <c r="AC49" s="107">
        <f t="shared" si="3"/>
        <v>0</v>
      </c>
    </row>
    <row r="50" spans="1:29" x14ac:dyDescent="0.2">
      <c r="A50" s="108">
        <v>2016</v>
      </c>
      <c r="B50" s="108">
        <v>318</v>
      </c>
      <c r="C50" s="109" t="s">
        <v>294</v>
      </c>
      <c r="D50" s="208" t="s">
        <v>295</v>
      </c>
      <c r="E50" s="109" t="s">
        <v>296</v>
      </c>
      <c r="F50" s="111" t="s">
        <v>297</v>
      </c>
      <c r="G50" s="112">
        <v>2.04</v>
      </c>
      <c r="H50" s="112">
        <v>0.37</v>
      </c>
      <c r="I50" s="143" t="s">
        <v>142</v>
      </c>
      <c r="J50" s="112">
        <f t="shared" si="2"/>
        <v>2.04</v>
      </c>
      <c r="K50" s="209" t="s">
        <v>298</v>
      </c>
      <c r="L50" s="108">
        <v>2016</v>
      </c>
      <c r="M50" s="108">
        <v>4108</v>
      </c>
      <c r="N50" s="109" t="s">
        <v>299</v>
      </c>
      <c r="O50" s="111" t="s">
        <v>300</v>
      </c>
      <c r="P50" s="109" t="s">
        <v>301</v>
      </c>
      <c r="Q50" s="109" t="s">
        <v>302</v>
      </c>
      <c r="R50" s="108">
        <v>11</v>
      </c>
      <c r="S50" s="111" t="s">
        <v>124</v>
      </c>
      <c r="T50" s="108">
        <v>2040101</v>
      </c>
      <c r="U50" s="108">
        <v>241</v>
      </c>
      <c r="V50" s="108">
        <v>200</v>
      </c>
      <c r="W50" s="108">
        <v>9</v>
      </c>
      <c r="X50" s="113">
        <v>2013</v>
      </c>
      <c r="Y50" s="113">
        <v>364</v>
      </c>
      <c r="Z50" s="113">
        <v>0</v>
      </c>
      <c r="AA50" s="114" t="s">
        <v>146</v>
      </c>
      <c r="AB50" s="109" t="s">
        <v>303</v>
      </c>
      <c r="AC50" s="107">
        <f t="shared" si="3"/>
        <v>0</v>
      </c>
    </row>
    <row r="51" spans="1:29" x14ac:dyDescent="0.2">
      <c r="A51" s="108">
        <v>2018</v>
      </c>
      <c r="B51" s="108">
        <v>906</v>
      </c>
      <c r="C51" s="109" t="s">
        <v>304</v>
      </c>
      <c r="D51" s="208" t="s">
        <v>305</v>
      </c>
      <c r="E51" s="109" t="s">
        <v>306</v>
      </c>
      <c r="F51" s="111" t="s">
        <v>307</v>
      </c>
      <c r="G51" s="112">
        <v>11.95</v>
      </c>
      <c r="H51" s="112">
        <v>2.16</v>
      </c>
      <c r="I51" s="143" t="s">
        <v>119</v>
      </c>
      <c r="J51" s="112">
        <f t="shared" si="2"/>
        <v>9.7899999999999991</v>
      </c>
      <c r="K51" s="209" t="s">
        <v>308</v>
      </c>
      <c r="L51" s="108">
        <v>2018</v>
      </c>
      <c r="M51" s="108">
        <v>13985</v>
      </c>
      <c r="N51" s="109" t="s">
        <v>309</v>
      </c>
      <c r="O51" s="111" t="s">
        <v>310</v>
      </c>
      <c r="P51" s="109" t="s">
        <v>311</v>
      </c>
      <c r="Q51" s="109" t="s">
        <v>311</v>
      </c>
      <c r="R51" s="108">
        <v>17</v>
      </c>
      <c r="S51" s="111" t="s">
        <v>157</v>
      </c>
      <c r="T51" s="108">
        <v>1020201</v>
      </c>
      <c r="U51" s="108">
        <v>122</v>
      </c>
      <c r="V51" s="108">
        <v>145</v>
      </c>
      <c r="W51" s="108">
        <v>7002</v>
      </c>
      <c r="X51" s="113">
        <v>2018</v>
      </c>
      <c r="Y51" s="113">
        <v>634</v>
      </c>
      <c r="Z51" s="113">
        <v>0</v>
      </c>
      <c r="AA51" s="114" t="s">
        <v>146</v>
      </c>
      <c r="AB51" s="109" t="s">
        <v>312</v>
      </c>
      <c r="AC51" s="107">
        <f t="shared" si="3"/>
        <v>1</v>
      </c>
    </row>
    <row r="52" spans="1:29" x14ac:dyDescent="0.2">
      <c r="A52" s="108">
        <v>2023</v>
      </c>
      <c r="B52" s="108">
        <v>109</v>
      </c>
      <c r="C52" s="109" t="s">
        <v>158</v>
      </c>
      <c r="D52" s="208" t="s">
        <v>313</v>
      </c>
      <c r="E52" s="109" t="s">
        <v>314</v>
      </c>
      <c r="F52" s="111" t="s">
        <v>315</v>
      </c>
      <c r="G52" s="112">
        <v>186.4</v>
      </c>
      <c r="H52" s="112">
        <v>0</v>
      </c>
      <c r="I52" s="143" t="s">
        <v>119</v>
      </c>
      <c r="J52" s="112">
        <f t="shared" si="2"/>
        <v>186.4</v>
      </c>
      <c r="K52" s="209" t="s">
        <v>146</v>
      </c>
      <c r="L52" s="108">
        <v>2023</v>
      </c>
      <c r="M52" s="108">
        <v>2089</v>
      </c>
      <c r="N52" s="109" t="s">
        <v>285</v>
      </c>
      <c r="O52" s="111" t="s">
        <v>316</v>
      </c>
      <c r="P52" s="109" t="s">
        <v>317</v>
      </c>
      <c r="Q52" s="109" t="s">
        <v>318</v>
      </c>
      <c r="R52" s="108">
        <v>13</v>
      </c>
      <c r="S52" s="111" t="s">
        <v>193</v>
      </c>
      <c r="T52" s="108">
        <v>1020201</v>
      </c>
      <c r="U52" s="108">
        <v>122</v>
      </c>
      <c r="V52" s="108">
        <v>145</v>
      </c>
      <c r="W52" s="108">
        <v>3001</v>
      </c>
      <c r="X52" s="113">
        <v>2023</v>
      </c>
      <c r="Y52" s="113">
        <v>65</v>
      </c>
      <c r="Z52" s="113">
        <v>0</v>
      </c>
      <c r="AA52" s="114" t="s">
        <v>146</v>
      </c>
      <c r="AB52" s="109" t="s">
        <v>319</v>
      </c>
      <c r="AC52" s="107">
        <f t="shared" si="3"/>
        <v>1</v>
      </c>
    </row>
    <row r="53" spans="1:29" x14ac:dyDescent="0.2">
      <c r="A53" s="108">
        <v>2023</v>
      </c>
      <c r="B53" s="108">
        <v>110</v>
      </c>
      <c r="C53" s="109" t="s">
        <v>158</v>
      </c>
      <c r="D53" s="208" t="s">
        <v>320</v>
      </c>
      <c r="E53" s="109" t="s">
        <v>321</v>
      </c>
      <c r="F53" s="111" t="s">
        <v>322</v>
      </c>
      <c r="G53" s="112">
        <v>72</v>
      </c>
      <c r="H53" s="112">
        <v>0</v>
      </c>
      <c r="I53" s="143" t="s">
        <v>119</v>
      </c>
      <c r="J53" s="112">
        <f t="shared" si="2"/>
        <v>72</v>
      </c>
      <c r="K53" s="209" t="s">
        <v>146</v>
      </c>
      <c r="L53" s="108">
        <v>2023</v>
      </c>
      <c r="M53" s="108">
        <v>2174</v>
      </c>
      <c r="N53" s="109" t="s">
        <v>323</v>
      </c>
      <c r="O53" s="111" t="s">
        <v>316</v>
      </c>
      <c r="P53" s="109" t="s">
        <v>317</v>
      </c>
      <c r="Q53" s="109" t="s">
        <v>318</v>
      </c>
      <c r="R53" s="108">
        <v>13</v>
      </c>
      <c r="S53" s="111" t="s">
        <v>193</v>
      </c>
      <c r="T53" s="108">
        <v>1020201</v>
      </c>
      <c r="U53" s="108">
        <v>122</v>
      </c>
      <c r="V53" s="108">
        <v>145</v>
      </c>
      <c r="W53" s="108">
        <v>3001</v>
      </c>
      <c r="X53" s="113">
        <v>2023</v>
      </c>
      <c r="Y53" s="113">
        <v>65</v>
      </c>
      <c r="Z53" s="113">
        <v>0</v>
      </c>
      <c r="AA53" s="114" t="s">
        <v>146</v>
      </c>
      <c r="AB53" s="109" t="s">
        <v>324</v>
      </c>
      <c r="AC53" s="107">
        <f t="shared" si="3"/>
        <v>0</v>
      </c>
    </row>
    <row r="54" spans="1:29" x14ac:dyDescent="0.2">
      <c r="A54" s="108">
        <v>2023</v>
      </c>
      <c r="B54" s="108">
        <v>220</v>
      </c>
      <c r="C54" s="109" t="s">
        <v>177</v>
      </c>
      <c r="D54" s="208" t="s">
        <v>325</v>
      </c>
      <c r="E54" s="109" t="s">
        <v>266</v>
      </c>
      <c r="F54" s="111" t="s">
        <v>326</v>
      </c>
      <c r="G54" s="112">
        <v>150</v>
      </c>
      <c r="H54" s="112">
        <v>0</v>
      </c>
      <c r="I54" s="143" t="s">
        <v>142</v>
      </c>
      <c r="J54" s="112">
        <f t="shared" si="2"/>
        <v>150</v>
      </c>
      <c r="K54" s="209" t="s">
        <v>146</v>
      </c>
      <c r="L54" s="108">
        <v>2023</v>
      </c>
      <c r="M54" s="108">
        <v>4265</v>
      </c>
      <c r="N54" s="109" t="s">
        <v>188</v>
      </c>
      <c r="O54" s="111" t="s">
        <v>327</v>
      </c>
      <c r="P54" s="109" t="s">
        <v>328</v>
      </c>
      <c r="Q54" s="109" t="s">
        <v>329</v>
      </c>
      <c r="R54" s="108">
        <v>16</v>
      </c>
      <c r="S54" s="111" t="s">
        <v>330</v>
      </c>
      <c r="T54" s="108">
        <v>1020201</v>
      </c>
      <c r="U54" s="108">
        <v>122</v>
      </c>
      <c r="V54" s="108">
        <v>145</v>
      </c>
      <c r="W54" s="108">
        <v>6001</v>
      </c>
      <c r="X54" s="113">
        <v>2023</v>
      </c>
      <c r="Y54" s="113">
        <v>263</v>
      </c>
      <c r="Z54" s="113">
        <v>0</v>
      </c>
      <c r="AA54" s="114" t="s">
        <v>146</v>
      </c>
      <c r="AB54" s="109" t="s">
        <v>195</v>
      </c>
      <c r="AC54" s="107">
        <f t="shared" si="3"/>
        <v>1</v>
      </c>
    </row>
    <row r="55" spans="1:29" x14ac:dyDescent="0.2">
      <c r="A55" s="108">
        <v>2023</v>
      </c>
      <c r="B55" s="108">
        <v>180</v>
      </c>
      <c r="C55" s="109" t="s">
        <v>273</v>
      </c>
      <c r="D55" s="208" t="s">
        <v>331</v>
      </c>
      <c r="E55" s="109" t="s">
        <v>131</v>
      </c>
      <c r="F55" s="111" t="s">
        <v>332</v>
      </c>
      <c r="G55" s="112">
        <v>600.44000000000005</v>
      </c>
      <c r="H55" s="112">
        <v>108.28</v>
      </c>
      <c r="I55" s="143" t="s">
        <v>119</v>
      </c>
      <c r="J55" s="112">
        <f t="shared" si="2"/>
        <v>492.16000000000008</v>
      </c>
      <c r="K55" s="209" t="s">
        <v>333</v>
      </c>
      <c r="L55" s="108">
        <v>2023</v>
      </c>
      <c r="M55" s="108">
        <v>3017</v>
      </c>
      <c r="N55" s="109" t="s">
        <v>334</v>
      </c>
      <c r="O55" s="111" t="s">
        <v>335</v>
      </c>
      <c r="P55" s="109" t="s">
        <v>336</v>
      </c>
      <c r="Q55" s="109" t="s">
        <v>336</v>
      </c>
      <c r="R55" s="108">
        <v>12</v>
      </c>
      <c r="S55" s="111" t="s">
        <v>282</v>
      </c>
      <c r="T55" s="108">
        <v>2000101</v>
      </c>
      <c r="U55" s="108">
        <v>241</v>
      </c>
      <c r="V55" s="108">
        <v>200</v>
      </c>
      <c r="W55" s="108">
        <v>2106</v>
      </c>
      <c r="X55" s="113">
        <v>2022</v>
      </c>
      <c r="Y55" s="113">
        <v>434</v>
      </c>
      <c r="Z55" s="113">
        <v>0</v>
      </c>
      <c r="AA55" s="114" t="s">
        <v>138</v>
      </c>
      <c r="AB55" s="109" t="s">
        <v>283</v>
      </c>
      <c r="AC55" s="107">
        <f t="shared" si="3"/>
        <v>1</v>
      </c>
    </row>
    <row r="56" spans="1:29" x14ac:dyDescent="0.2">
      <c r="A56" s="108">
        <v>2023</v>
      </c>
      <c r="B56" s="108">
        <v>181</v>
      </c>
      <c r="C56" s="109" t="s">
        <v>273</v>
      </c>
      <c r="D56" s="208" t="s">
        <v>337</v>
      </c>
      <c r="E56" s="109" t="s">
        <v>131</v>
      </c>
      <c r="F56" s="111" t="s">
        <v>338</v>
      </c>
      <c r="G56" s="112">
        <v>549</v>
      </c>
      <c r="H56" s="112">
        <v>99</v>
      </c>
      <c r="I56" s="143" t="s">
        <v>119</v>
      </c>
      <c r="J56" s="112">
        <f t="shared" si="2"/>
        <v>450</v>
      </c>
      <c r="K56" s="209" t="s">
        <v>339</v>
      </c>
      <c r="L56" s="108">
        <v>2023</v>
      </c>
      <c r="M56" s="108">
        <v>3075</v>
      </c>
      <c r="N56" s="109" t="s">
        <v>340</v>
      </c>
      <c r="O56" s="111" t="s">
        <v>335</v>
      </c>
      <c r="P56" s="109" t="s">
        <v>336</v>
      </c>
      <c r="Q56" s="109" t="s">
        <v>336</v>
      </c>
      <c r="R56" s="108">
        <v>12</v>
      </c>
      <c r="S56" s="111" t="s">
        <v>282</v>
      </c>
      <c r="T56" s="108">
        <v>2000101</v>
      </c>
      <c r="U56" s="108">
        <v>241</v>
      </c>
      <c r="V56" s="108">
        <v>200</v>
      </c>
      <c r="W56" s="108">
        <v>2109</v>
      </c>
      <c r="X56" s="113">
        <v>2022</v>
      </c>
      <c r="Y56" s="113">
        <v>504</v>
      </c>
      <c r="Z56" s="113">
        <v>0</v>
      </c>
      <c r="AA56" s="114" t="s">
        <v>138</v>
      </c>
      <c r="AB56" s="109" t="s">
        <v>341</v>
      </c>
      <c r="AC56" s="107">
        <f t="shared" si="3"/>
        <v>0</v>
      </c>
    </row>
    <row r="57" spans="1:29" x14ac:dyDescent="0.2">
      <c r="A57" s="108">
        <v>2023</v>
      </c>
      <c r="B57" s="108">
        <v>221</v>
      </c>
      <c r="C57" s="109" t="s">
        <v>177</v>
      </c>
      <c r="D57" s="208" t="s">
        <v>342</v>
      </c>
      <c r="E57" s="109" t="s">
        <v>249</v>
      </c>
      <c r="F57" s="111" t="s">
        <v>343</v>
      </c>
      <c r="G57" s="112">
        <v>8942.64</v>
      </c>
      <c r="H57" s="112">
        <v>0</v>
      </c>
      <c r="I57" s="143" t="s">
        <v>119</v>
      </c>
      <c r="J57" s="112">
        <f t="shared" si="2"/>
        <v>8942.64</v>
      </c>
      <c r="K57" s="209" t="s">
        <v>344</v>
      </c>
      <c r="L57" s="108">
        <v>2023</v>
      </c>
      <c r="M57" s="108">
        <v>3660</v>
      </c>
      <c r="N57" s="109" t="s">
        <v>272</v>
      </c>
      <c r="O57" s="111" t="s">
        <v>345</v>
      </c>
      <c r="P57" s="109" t="s">
        <v>346</v>
      </c>
      <c r="Q57" s="109" t="s">
        <v>346</v>
      </c>
      <c r="R57" s="108">
        <v>11</v>
      </c>
      <c r="S57" s="111" t="s">
        <v>124</v>
      </c>
      <c r="T57" s="108">
        <v>1020201</v>
      </c>
      <c r="U57" s="108">
        <v>122</v>
      </c>
      <c r="V57" s="108">
        <v>145</v>
      </c>
      <c r="W57" s="108">
        <v>1006</v>
      </c>
      <c r="X57" s="113">
        <v>2023</v>
      </c>
      <c r="Y57" s="113">
        <v>564</v>
      </c>
      <c r="Z57" s="113">
        <v>0</v>
      </c>
      <c r="AA57" s="114" t="s">
        <v>347</v>
      </c>
      <c r="AB57" s="109" t="s">
        <v>324</v>
      </c>
      <c r="AC57" s="107">
        <f t="shared" si="3"/>
        <v>1</v>
      </c>
    </row>
    <row r="58" spans="1:29" x14ac:dyDescent="0.2">
      <c r="A58" s="108">
        <v>2023</v>
      </c>
      <c r="B58" s="108">
        <v>221</v>
      </c>
      <c r="C58" s="109" t="s">
        <v>177</v>
      </c>
      <c r="D58" s="208" t="s">
        <v>342</v>
      </c>
      <c r="E58" s="109" t="s">
        <v>249</v>
      </c>
      <c r="F58" s="111" t="s">
        <v>348</v>
      </c>
      <c r="G58" s="112">
        <v>1967.38</v>
      </c>
      <c r="H58" s="112">
        <v>1967.38</v>
      </c>
      <c r="I58" s="143" t="s">
        <v>119</v>
      </c>
      <c r="J58" s="112">
        <f t="shared" si="2"/>
        <v>0</v>
      </c>
      <c r="K58" s="209" t="s">
        <v>344</v>
      </c>
      <c r="L58" s="108">
        <v>2023</v>
      </c>
      <c r="M58" s="108">
        <v>3660</v>
      </c>
      <c r="N58" s="109" t="s">
        <v>272</v>
      </c>
      <c r="O58" s="111" t="s">
        <v>345</v>
      </c>
      <c r="P58" s="109" t="s">
        <v>346</v>
      </c>
      <c r="Q58" s="109" t="s">
        <v>346</v>
      </c>
      <c r="R58" s="108">
        <v>11</v>
      </c>
      <c r="S58" s="111" t="s">
        <v>124</v>
      </c>
      <c r="T58" s="108">
        <v>1020201</v>
      </c>
      <c r="U58" s="108">
        <v>122</v>
      </c>
      <c r="V58" s="108">
        <v>145</v>
      </c>
      <c r="W58" s="108">
        <v>1006</v>
      </c>
      <c r="X58" s="113">
        <v>2023</v>
      </c>
      <c r="Y58" s="113">
        <v>564</v>
      </c>
      <c r="Z58" s="113">
        <v>0</v>
      </c>
      <c r="AA58" s="114" t="s">
        <v>146</v>
      </c>
      <c r="AB58" s="109" t="s">
        <v>324</v>
      </c>
      <c r="AC58" s="107">
        <f t="shared" si="3"/>
        <v>0</v>
      </c>
    </row>
    <row r="59" spans="1:29" x14ac:dyDescent="0.2">
      <c r="A59" s="108">
        <v>2023</v>
      </c>
      <c r="B59" s="108">
        <v>222</v>
      </c>
      <c r="C59" s="109" t="s">
        <v>177</v>
      </c>
      <c r="D59" s="208" t="s">
        <v>349</v>
      </c>
      <c r="E59" s="109" t="s">
        <v>249</v>
      </c>
      <c r="F59" s="111" t="s">
        <v>350</v>
      </c>
      <c r="G59" s="112">
        <v>191.87</v>
      </c>
      <c r="H59" s="112">
        <v>0</v>
      </c>
      <c r="I59" s="143" t="s">
        <v>119</v>
      </c>
      <c r="J59" s="112">
        <f t="shared" si="2"/>
        <v>191.87</v>
      </c>
      <c r="K59" s="209" t="s">
        <v>344</v>
      </c>
      <c r="L59" s="108">
        <v>2023</v>
      </c>
      <c r="M59" s="108">
        <v>3672</v>
      </c>
      <c r="N59" s="109" t="s">
        <v>272</v>
      </c>
      <c r="O59" s="111" t="s">
        <v>345</v>
      </c>
      <c r="P59" s="109" t="s">
        <v>346</v>
      </c>
      <c r="Q59" s="109" t="s">
        <v>346</v>
      </c>
      <c r="R59" s="108">
        <v>14</v>
      </c>
      <c r="S59" s="111" t="s">
        <v>271</v>
      </c>
      <c r="T59" s="108">
        <v>1020201</v>
      </c>
      <c r="U59" s="108">
        <v>122</v>
      </c>
      <c r="V59" s="108">
        <v>145</v>
      </c>
      <c r="W59" s="108">
        <v>4006</v>
      </c>
      <c r="X59" s="113">
        <v>2023</v>
      </c>
      <c r="Y59" s="113">
        <v>565</v>
      </c>
      <c r="Z59" s="113">
        <v>0</v>
      </c>
      <c r="AA59" s="114" t="s">
        <v>146</v>
      </c>
      <c r="AB59" s="109" t="s">
        <v>324</v>
      </c>
      <c r="AC59" s="107">
        <f t="shared" si="3"/>
        <v>0</v>
      </c>
    </row>
    <row r="60" spans="1:29" x14ac:dyDescent="0.2">
      <c r="A60" s="108">
        <v>2023</v>
      </c>
      <c r="B60" s="108">
        <v>222</v>
      </c>
      <c r="C60" s="109" t="s">
        <v>177</v>
      </c>
      <c r="D60" s="208" t="s">
        <v>349</v>
      </c>
      <c r="E60" s="109" t="s">
        <v>249</v>
      </c>
      <c r="F60" s="111" t="s">
        <v>351</v>
      </c>
      <c r="G60" s="112">
        <v>42.21</v>
      </c>
      <c r="H60" s="112">
        <v>42.21</v>
      </c>
      <c r="I60" s="143" t="s">
        <v>119</v>
      </c>
      <c r="J60" s="112">
        <f t="shared" si="2"/>
        <v>0</v>
      </c>
      <c r="K60" s="209" t="s">
        <v>344</v>
      </c>
      <c r="L60" s="108">
        <v>2023</v>
      </c>
      <c r="M60" s="108">
        <v>3672</v>
      </c>
      <c r="N60" s="109" t="s">
        <v>272</v>
      </c>
      <c r="O60" s="111" t="s">
        <v>345</v>
      </c>
      <c r="P60" s="109" t="s">
        <v>346</v>
      </c>
      <c r="Q60" s="109" t="s">
        <v>346</v>
      </c>
      <c r="R60" s="108">
        <v>14</v>
      </c>
      <c r="S60" s="111" t="s">
        <v>271</v>
      </c>
      <c r="T60" s="108">
        <v>1020201</v>
      </c>
      <c r="U60" s="108">
        <v>122</v>
      </c>
      <c r="V60" s="108">
        <v>145</v>
      </c>
      <c r="W60" s="108">
        <v>4006</v>
      </c>
      <c r="X60" s="113">
        <v>2023</v>
      </c>
      <c r="Y60" s="113">
        <v>565</v>
      </c>
      <c r="Z60" s="113">
        <v>0</v>
      </c>
      <c r="AA60" s="114" t="s">
        <v>146</v>
      </c>
      <c r="AB60" s="109" t="s">
        <v>324</v>
      </c>
      <c r="AC60" s="107">
        <f t="shared" si="3"/>
        <v>0</v>
      </c>
    </row>
    <row r="61" spans="1:29" x14ac:dyDescent="0.2">
      <c r="A61" s="108">
        <v>2023</v>
      </c>
      <c r="B61" s="108">
        <v>223</v>
      </c>
      <c r="C61" s="109" t="s">
        <v>177</v>
      </c>
      <c r="D61" s="208" t="s">
        <v>352</v>
      </c>
      <c r="E61" s="109" t="s">
        <v>249</v>
      </c>
      <c r="F61" s="111" t="s">
        <v>353</v>
      </c>
      <c r="G61" s="112">
        <v>205.47</v>
      </c>
      <c r="H61" s="112">
        <v>0</v>
      </c>
      <c r="I61" s="143" t="s">
        <v>119</v>
      </c>
      <c r="J61" s="112">
        <f t="shared" si="2"/>
        <v>205.47</v>
      </c>
      <c r="K61" s="209" t="s">
        <v>344</v>
      </c>
      <c r="L61" s="108">
        <v>2023</v>
      </c>
      <c r="M61" s="108">
        <v>3673</v>
      </c>
      <c r="N61" s="109" t="s">
        <v>272</v>
      </c>
      <c r="O61" s="111" t="s">
        <v>345</v>
      </c>
      <c r="P61" s="109" t="s">
        <v>346</v>
      </c>
      <c r="Q61" s="109" t="s">
        <v>346</v>
      </c>
      <c r="R61" s="108">
        <v>14</v>
      </c>
      <c r="S61" s="111" t="s">
        <v>271</v>
      </c>
      <c r="T61" s="108">
        <v>1020201</v>
      </c>
      <c r="U61" s="108">
        <v>122</v>
      </c>
      <c r="V61" s="108">
        <v>145</v>
      </c>
      <c r="W61" s="108">
        <v>4006</v>
      </c>
      <c r="X61" s="113">
        <v>2023</v>
      </c>
      <c r="Y61" s="113">
        <v>565</v>
      </c>
      <c r="Z61" s="113">
        <v>0</v>
      </c>
      <c r="AA61" s="114" t="s">
        <v>146</v>
      </c>
      <c r="AB61" s="109" t="s">
        <v>324</v>
      </c>
      <c r="AC61" s="107">
        <f t="shared" si="3"/>
        <v>0</v>
      </c>
    </row>
    <row r="62" spans="1:29" x14ac:dyDescent="0.2">
      <c r="A62" s="108">
        <v>2023</v>
      </c>
      <c r="B62" s="108">
        <v>223</v>
      </c>
      <c r="C62" s="109" t="s">
        <v>177</v>
      </c>
      <c r="D62" s="208" t="s">
        <v>352</v>
      </c>
      <c r="E62" s="109" t="s">
        <v>249</v>
      </c>
      <c r="F62" s="111" t="s">
        <v>354</v>
      </c>
      <c r="G62" s="112">
        <v>45.2</v>
      </c>
      <c r="H62" s="112">
        <v>45.2</v>
      </c>
      <c r="I62" s="143" t="s">
        <v>119</v>
      </c>
      <c r="J62" s="112">
        <f t="shared" si="2"/>
        <v>0</v>
      </c>
      <c r="K62" s="209" t="s">
        <v>344</v>
      </c>
      <c r="L62" s="108">
        <v>2023</v>
      </c>
      <c r="M62" s="108">
        <v>3673</v>
      </c>
      <c r="N62" s="109" t="s">
        <v>272</v>
      </c>
      <c r="O62" s="111" t="s">
        <v>345</v>
      </c>
      <c r="P62" s="109" t="s">
        <v>346</v>
      </c>
      <c r="Q62" s="109" t="s">
        <v>346</v>
      </c>
      <c r="R62" s="108">
        <v>14</v>
      </c>
      <c r="S62" s="111" t="s">
        <v>271</v>
      </c>
      <c r="T62" s="108">
        <v>1020201</v>
      </c>
      <c r="U62" s="108">
        <v>122</v>
      </c>
      <c r="V62" s="108">
        <v>145</v>
      </c>
      <c r="W62" s="108">
        <v>4006</v>
      </c>
      <c r="X62" s="113">
        <v>2023</v>
      </c>
      <c r="Y62" s="113">
        <v>565</v>
      </c>
      <c r="Z62" s="113">
        <v>0</v>
      </c>
      <c r="AA62" s="114" t="s">
        <v>146</v>
      </c>
      <c r="AB62" s="109" t="s">
        <v>324</v>
      </c>
      <c r="AC62" s="107">
        <f t="shared" si="3"/>
        <v>0</v>
      </c>
    </row>
    <row r="63" spans="1:29" x14ac:dyDescent="0.2">
      <c r="A63" s="108">
        <v>2023</v>
      </c>
      <c r="B63" s="108">
        <v>224</v>
      </c>
      <c r="C63" s="109" t="s">
        <v>177</v>
      </c>
      <c r="D63" s="208" t="s">
        <v>355</v>
      </c>
      <c r="E63" s="109" t="s">
        <v>249</v>
      </c>
      <c r="F63" s="111" t="s">
        <v>356</v>
      </c>
      <c r="G63" s="112">
        <v>265.88</v>
      </c>
      <c r="H63" s="112">
        <v>0</v>
      </c>
      <c r="I63" s="143" t="s">
        <v>119</v>
      </c>
      <c r="J63" s="112">
        <f t="shared" si="2"/>
        <v>265.88</v>
      </c>
      <c r="K63" s="209" t="s">
        <v>344</v>
      </c>
      <c r="L63" s="108">
        <v>2023</v>
      </c>
      <c r="M63" s="108">
        <v>3676</v>
      </c>
      <c r="N63" s="109" t="s">
        <v>272</v>
      </c>
      <c r="O63" s="111" t="s">
        <v>345</v>
      </c>
      <c r="P63" s="109" t="s">
        <v>346</v>
      </c>
      <c r="Q63" s="109" t="s">
        <v>346</v>
      </c>
      <c r="R63" s="108">
        <v>14</v>
      </c>
      <c r="S63" s="111" t="s">
        <v>271</v>
      </c>
      <c r="T63" s="108">
        <v>1020201</v>
      </c>
      <c r="U63" s="108">
        <v>122</v>
      </c>
      <c r="V63" s="108">
        <v>145</v>
      </c>
      <c r="W63" s="108">
        <v>4006</v>
      </c>
      <c r="X63" s="113">
        <v>2023</v>
      </c>
      <c r="Y63" s="113">
        <v>565</v>
      </c>
      <c r="Z63" s="113">
        <v>0</v>
      </c>
      <c r="AA63" s="114" t="s">
        <v>146</v>
      </c>
      <c r="AB63" s="109" t="s">
        <v>324</v>
      </c>
      <c r="AC63" s="107">
        <f t="shared" si="3"/>
        <v>0</v>
      </c>
    </row>
    <row r="64" spans="1:29" x14ac:dyDescent="0.2">
      <c r="A64" s="108">
        <v>2023</v>
      </c>
      <c r="B64" s="108">
        <v>224</v>
      </c>
      <c r="C64" s="109" t="s">
        <v>177</v>
      </c>
      <c r="D64" s="208" t="s">
        <v>355</v>
      </c>
      <c r="E64" s="109" t="s">
        <v>249</v>
      </c>
      <c r="F64" s="111" t="s">
        <v>357</v>
      </c>
      <c r="G64" s="112">
        <v>58.49</v>
      </c>
      <c r="H64" s="112">
        <v>58.49</v>
      </c>
      <c r="I64" s="143" t="s">
        <v>119</v>
      </c>
      <c r="J64" s="112">
        <f t="shared" si="2"/>
        <v>0</v>
      </c>
      <c r="K64" s="209" t="s">
        <v>344</v>
      </c>
      <c r="L64" s="108">
        <v>2023</v>
      </c>
      <c r="M64" s="108">
        <v>3676</v>
      </c>
      <c r="N64" s="109" t="s">
        <v>272</v>
      </c>
      <c r="O64" s="111" t="s">
        <v>345</v>
      </c>
      <c r="P64" s="109" t="s">
        <v>346</v>
      </c>
      <c r="Q64" s="109" t="s">
        <v>346</v>
      </c>
      <c r="R64" s="108">
        <v>14</v>
      </c>
      <c r="S64" s="111" t="s">
        <v>271</v>
      </c>
      <c r="T64" s="108">
        <v>1020201</v>
      </c>
      <c r="U64" s="108">
        <v>122</v>
      </c>
      <c r="V64" s="108">
        <v>145</v>
      </c>
      <c r="W64" s="108">
        <v>4006</v>
      </c>
      <c r="X64" s="113">
        <v>2023</v>
      </c>
      <c r="Y64" s="113">
        <v>565</v>
      </c>
      <c r="Z64" s="113">
        <v>0</v>
      </c>
      <c r="AA64" s="114" t="s">
        <v>146</v>
      </c>
      <c r="AB64" s="109" t="s">
        <v>324</v>
      </c>
      <c r="AC64" s="107">
        <f t="shared" si="3"/>
        <v>0</v>
      </c>
    </row>
    <row r="65" spans="1:29" x14ac:dyDescent="0.2">
      <c r="A65" s="108">
        <v>2023</v>
      </c>
      <c r="B65" s="108">
        <v>225</v>
      </c>
      <c r="C65" s="109" t="s">
        <v>177</v>
      </c>
      <c r="D65" s="208" t="s">
        <v>358</v>
      </c>
      <c r="E65" s="109" t="s">
        <v>249</v>
      </c>
      <c r="F65" s="111" t="s">
        <v>359</v>
      </c>
      <c r="G65" s="112">
        <v>62.83</v>
      </c>
      <c r="H65" s="112">
        <v>0</v>
      </c>
      <c r="I65" s="143" t="s">
        <v>119</v>
      </c>
      <c r="J65" s="112">
        <f t="shared" si="2"/>
        <v>62.83</v>
      </c>
      <c r="K65" s="209" t="s">
        <v>344</v>
      </c>
      <c r="L65" s="108">
        <v>2023</v>
      </c>
      <c r="M65" s="108">
        <v>3659</v>
      </c>
      <c r="N65" s="109" t="s">
        <v>272</v>
      </c>
      <c r="O65" s="111" t="s">
        <v>345</v>
      </c>
      <c r="P65" s="109" t="s">
        <v>346</v>
      </c>
      <c r="Q65" s="109" t="s">
        <v>346</v>
      </c>
      <c r="R65" s="108">
        <v>14</v>
      </c>
      <c r="S65" s="111" t="s">
        <v>271</v>
      </c>
      <c r="T65" s="108">
        <v>1020201</v>
      </c>
      <c r="U65" s="108">
        <v>122</v>
      </c>
      <c r="V65" s="108">
        <v>145</v>
      </c>
      <c r="W65" s="108">
        <v>4006</v>
      </c>
      <c r="X65" s="113">
        <v>2023</v>
      </c>
      <c r="Y65" s="113">
        <v>565</v>
      </c>
      <c r="Z65" s="113">
        <v>0</v>
      </c>
      <c r="AA65" s="114" t="s">
        <v>146</v>
      </c>
      <c r="AB65" s="109" t="s">
        <v>324</v>
      </c>
      <c r="AC65" s="107">
        <f t="shared" si="3"/>
        <v>0</v>
      </c>
    </row>
    <row r="66" spans="1:29" x14ac:dyDescent="0.2">
      <c r="A66" s="108">
        <v>2023</v>
      </c>
      <c r="B66" s="108">
        <v>225</v>
      </c>
      <c r="C66" s="109" t="s">
        <v>177</v>
      </c>
      <c r="D66" s="208" t="s">
        <v>358</v>
      </c>
      <c r="E66" s="109" t="s">
        <v>249</v>
      </c>
      <c r="F66" s="111" t="s">
        <v>359</v>
      </c>
      <c r="G66" s="112">
        <v>13.82</v>
      </c>
      <c r="H66" s="112">
        <v>13.82</v>
      </c>
      <c r="I66" s="143" t="s">
        <v>119</v>
      </c>
      <c r="J66" s="112">
        <f t="shared" si="2"/>
        <v>0</v>
      </c>
      <c r="K66" s="209" t="s">
        <v>344</v>
      </c>
      <c r="L66" s="108">
        <v>2023</v>
      </c>
      <c r="M66" s="108">
        <v>3659</v>
      </c>
      <c r="N66" s="109" t="s">
        <v>272</v>
      </c>
      <c r="O66" s="111" t="s">
        <v>345</v>
      </c>
      <c r="P66" s="109" t="s">
        <v>346</v>
      </c>
      <c r="Q66" s="109" t="s">
        <v>346</v>
      </c>
      <c r="R66" s="108">
        <v>14</v>
      </c>
      <c r="S66" s="111" t="s">
        <v>271</v>
      </c>
      <c r="T66" s="108">
        <v>1020201</v>
      </c>
      <c r="U66" s="108">
        <v>122</v>
      </c>
      <c r="V66" s="108">
        <v>145</v>
      </c>
      <c r="W66" s="108">
        <v>4006</v>
      </c>
      <c r="X66" s="113">
        <v>2023</v>
      </c>
      <c r="Y66" s="113">
        <v>565</v>
      </c>
      <c r="Z66" s="113">
        <v>0</v>
      </c>
      <c r="AA66" s="114" t="s">
        <v>146</v>
      </c>
      <c r="AB66" s="109" t="s">
        <v>324</v>
      </c>
      <c r="AC66" s="107">
        <f t="shared" si="3"/>
        <v>0</v>
      </c>
    </row>
    <row r="67" spans="1:29" x14ac:dyDescent="0.2">
      <c r="A67" s="108">
        <v>2023</v>
      </c>
      <c r="B67" s="108">
        <v>226</v>
      </c>
      <c r="C67" s="109" t="s">
        <v>177</v>
      </c>
      <c r="D67" s="208" t="s">
        <v>360</v>
      </c>
      <c r="E67" s="109" t="s">
        <v>249</v>
      </c>
      <c r="F67" s="111" t="s">
        <v>361</v>
      </c>
      <c r="G67" s="112">
        <v>139.85</v>
      </c>
      <c r="H67" s="112">
        <v>0</v>
      </c>
      <c r="I67" s="143" t="s">
        <v>119</v>
      </c>
      <c r="J67" s="112">
        <f t="shared" si="2"/>
        <v>139.85</v>
      </c>
      <c r="K67" s="209" t="s">
        <v>344</v>
      </c>
      <c r="L67" s="108">
        <v>2023</v>
      </c>
      <c r="M67" s="108">
        <v>3661</v>
      </c>
      <c r="N67" s="109" t="s">
        <v>272</v>
      </c>
      <c r="O67" s="111" t="s">
        <v>345</v>
      </c>
      <c r="P67" s="109" t="s">
        <v>346</v>
      </c>
      <c r="Q67" s="109" t="s">
        <v>346</v>
      </c>
      <c r="R67" s="108">
        <v>14</v>
      </c>
      <c r="S67" s="111" t="s">
        <v>271</v>
      </c>
      <c r="T67" s="108">
        <v>1020201</v>
      </c>
      <c r="U67" s="108">
        <v>122</v>
      </c>
      <c r="V67" s="108">
        <v>145</v>
      </c>
      <c r="W67" s="108">
        <v>4006</v>
      </c>
      <c r="X67" s="113">
        <v>2023</v>
      </c>
      <c r="Y67" s="113">
        <v>565</v>
      </c>
      <c r="Z67" s="113">
        <v>0</v>
      </c>
      <c r="AA67" s="114" t="s">
        <v>146</v>
      </c>
      <c r="AB67" s="109" t="s">
        <v>324</v>
      </c>
      <c r="AC67" s="107">
        <f t="shared" si="3"/>
        <v>0</v>
      </c>
    </row>
    <row r="68" spans="1:29" x14ac:dyDescent="0.2">
      <c r="A68" s="108">
        <v>2023</v>
      </c>
      <c r="B68" s="108">
        <v>226</v>
      </c>
      <c r="C68" s="109" t="s">
        <v>177</v>
      </c>
      <c r="D68" s="208" t="s">
        <v>360</v>
      </c>
      <c r="E68" s="109" t="s">
        <v>249</v>
      </c>
      <c r="F68" s="111" t="s">
        <v>362</v>
      </c>
      <c r="G68" s="112">
        <v>32.97</v>
      </c>
      <c r="H68" s="112">
        <v>32.97</v>
      </c>
      <c r="I68" s="143" t="s">
        <v>119</v>
      </c>
      <c r="J68" s="112">
        <f t="shared" si="2"/>
        <v>0</v>
      </c>
      <c r="K68" s="209" t="s">
        <v>344</v>
      </c>
      <c r="L68" s="108">
        <v>2023</v>
      </c>
      <c r="M68" s="108">
        <v>3661</v>
      </c>
      <c r="N68" s="109" t="s">
        <v>272</v>
      </c>
      <c r="O68" s="111" t="s">
        <v>345</v>
      </c>
      <c r="P68" s="109" t="s">
        <v>346</v>
      </c>
      <c r="Q68" s="109" t="s">
        <v>346</v>
      </c>
      <c r="R68" s="108">
        <v>14</v>
      </c>
      <c r="S68" s="111" t="s">
        <v>271</v>
      </c>
      <c r="T68" s="108">
        <v>1020201</v>
      </c>
      <c r="U68" s="108">
        <v>122</v>
      </c>
      <c r="V68" s="108">
        <v>145</v>
      </c>
      <c r="W68" s="108">
        <v>4006</v>
      </c>
      <c r="X68" s="113">
        <v>2023</v>
      </c>
      <c r="Y68" s="113">
        <v>565</v>
      </c>
      <c r="Z68" s="113">
        <v>0</v>
      </c>
      <c r="AA68" s="114" t="s">
        <v>146</v>
      </c>
      <c r="AB68" s="109" t="s">
        <v>324</v>
      </c>
      <c r="AC68" s="107">
        <f t="shared" si="3"/>
        <v>0</v>
      </c>
    </row>
    <row r="69" spans="1:29" x14ac:dyDescent="0.2">
      <c r="A69" s="108">
        <v>2023</v>
      </c>
      <c r="B69" s="108">
        <v>227</v>
      </c>
      <c r="C69" s="109" t="s">
        <v>177</v>
      </c>
      <c r="D69" s="208" t="s">
        <v>363</v>
      </c>
      <c r="E69" s="109" t="s">
        <v>249</v>
      </c>
      <c r="F69" s="111" t="s">
        <v>364</v>
      </c>
      <c r="G69" s="112">
        <v>286.26</v>
      </c>
      <c r="H69" s="112">
        <v>0</v>
      </c>
      <c r="I69" s="143" t="s">
        <v>119</v>
      </c>
      <c r="J69" s="112">
        <f t="shared" si="2"/>
        <v>286.26</v>
      </c>
      <c r="K69" s="209" t="s">
        <v>344</v>
      </c>
      <c r="L69" s="108">
        <v>2023</v>
      </c>
      <c r="M69" s="108">
        <v>3674</v>
      </c>
      <c r="N69" s="109" t="s">
        <v>272</v>
      </c>
      <c r="O69" s="111" t="s">
        <v>345</v>
      </c>
      <c r="P69" s="109" t="s">
        <v>346</v>
      </c>
      <c r="Q69" s="109" t="s">
        <v>346</v>
      </c>
      <c r="R69" s="108">
        <v>14</v>
      </c>
      <c r="S69" s="111" t="s">
        <v>271</v>
      </c>
      <c r="T69" s="108">
        <v>1020201</v>
      </c>
      <c r="U69" s="108">
        <v>122</v>
      </c>
      <c r="V69" s="108">
        <v>145</v>
      </c>
      <c r="W69" s="108">
        <v>4006</v>
      </c>
      <c r="X69" s="113">
        <v>2023</v>
      </c>
      <c r="Y69" s="113">
        <v>565</v>
      </c>
      <c r="Z69" s="113">
        <v>0</v>
      </c>
      <c r="AA69" s="114" t="s">
        <v>146</v>
      </c>
      <c r="AB69" s="109" t="s">
        <v>324</v>
      </c>
      <c r="AC69" s="107">
        <f t="shared" si="3"/>
        <v>0</v>
      </c>
    </row>
    <row r="70" spans="1:29" x14ac:dyDescent="0.2">
      <c r="A70" s="108">
        <v>2023</v>
      </c>
      <c r="B70" s="108">
        <v>227</v>
      </c>
      <c r="C70" s="109" t="s">
        <v>177</v>
      </c>
      <c r="D70" s="208" t="s">
        <v>363</v>
      </c>
      <c r="E70" s="109" t="s">
        <v>249</v>
      </c>
      <c r="F70" s="111" t="s">
        <v>364</v>
      </c>
      <c r="G70" s="112">
        <v>62.98</v>
      </c>
      <c r="H70" s="112">
        <v>62.98</v>
      </c>
      <c r="I70" s="143" t="s">
        <v>119</v>
      </c>
      <c r="J70" s="112">
        <f t="shared" si="2"/>
        <v>0</v>
      </c>
      <c r="K70" s="209" t="s">
        <v>344</v>
      </c>
      <c r="L70" s="108">
        <v>2023</v>
      </c>
      <c r="M70" s="108">
        <v>3674</v>
      </c>
      <c r="N70" s="109" t="s">
        <v>272</v>
      </c>
      <c r="O70" s="111" t="s">
        <v>345</v>
      </c>
      <c r="P70" s="109" t="s">
        <v>346</v>
      </c>
      <c r="Q70" s="109" t="s">
        <v>346</v>
      </c>
      <c r="R70" s="108">
        <v>14</v>
      </c>
      <c r="S70" s="111" t="s">
        <v>271</v>
      </c>
      <c r="T70" s="108">
        <v>1020201</v>
      </c>
      <c r="U70" s="108">
        <v>122</v>
      </c>
      <c r="V70" s="108">
        <v>145</v>
      </c>
      <c r="W70" s="108">
        <v>4006</v>
      </c>
      <c r="X70" s="113">
        <v>2023</v>
      </c>
      <c r="Y70" s="113">
        <v>565</v>
      </c>
      <c r="Z70" s="113">
        <v>0</v>
      </c>
      <c r="AA70" s="114" t="s">
        <v>146</v>
      </c>
      <c r="AB70" s="109" t="s">
        <v>324</v>
      </c>
      <c r="AC70" s="107">
        <f t="shared" si="3"/>
        <v>0</v>
      </c>
    </row>
    <row r="71" spans="1:29" x14ac:dyDescent="0.2">
      <c r="A71" s="108">
        <v>2023</v>
      </c>
      <c r="B71" s="108">
        <v>228</v>
      </c>
      <c r="C71" s="109" t="s">
        <v>177</v>
      </c>
      <c r="D71" s="208" t="s">
        <v>365</v>
      </c>
      <c r="E71" s="109" t="s">
        <v>249</v>
      </c>
      <c r="F71" s="111" t="s">
        <v>366</v>
      </c>
      <c r="G71" s="112">
        <v>218.06</v>
      </c>
      <c r="H71" s="112">
        <v>0</v>
      </c>
      <c r="I71" s="143" t="s">
        <v>119</v>
      </c>
      <c r="J71" s="112">
        <f t="shared" si="2"/>
        <v>218.06</v>
      </c>
      <c r="K71" s="209" t="s">
        <v>344</v>
      </c>
      <c r="L71" s="108">
        <v>2023</v>
      </c>
      <c r="M71" s="108">
        <v>3675</v>
      </c>
      <c r="N71" s="109" t="s">
        <v>272</v>
      </c>
      <c r="O71" s="111" t="s">
        <v>345</v>
      </c>
      <c r="P71" s="109" t="s">
        <v>346</v>
      </c>
      <c r="Q71" s="109" t="s">
        <v>346</v>
      </c>
      <c r="R71" s="108">
        <v>14</v>
      </c>
      <c r="S71" s="111" t="s">
        <v>271</v>
      </c>
      <c r="T71" s="108">
        <v>1020201</v>
      </c>
      <c r="U71" s="108">
        <v>122</v>
      </c>
      <c r="V71" s="108">
        <v>145</v>
      </c>
      <c r="W71" s="108">
        <v>4006</v>
      </c>
      <c r="X71" s="113">
        <v>2023</v>
      </c>
      <c r="Y71" s="113">
        <v>565</v>
      </c>
      <c r="Z71" s="113">
        <v>0</v>
      </c>
      <c r="AA71" s="114" t="s">
        <v>146</v>
      </c>
      <c r="AB71" s="109" t="s">
        <v>367</v>
      </c>
      <c r="AC71" s="107">
        <f t="shared" si="3"/>
        <v>0</v>
      </c>
    </row>
    <row r="72" spans="1:29" x14ac:dyDescent="0.2">
      <c r="A72" s="108">
        <v>2023</v>
      </c>
      <c r="B72" s="108">
        <v>228</v>
      </c>
      <c r="C72" s="109" t="s">
        <v>177</v>
      </c>
      <c r="D72" s="208" t="s">
        <v>365</v>
      </c>
      <c r="E72" s="109" t="s">
        <v>249</v>
      </c>
      <c r="F72" s="111" t="s">
        <v>368</v>
      </c>
      <c r="G72" s="112">
        <v>47.97</v>
      </c>
      <c r="H72" s="112">
        <v>47.97</v>
      </c>
      <c r="I72" s="143" t="s">
        <v>119</v>
      </c>
      <c r="J72" s="112">
        <f t="shared" si="2"/>
        <v>0</v>
      </c>
      <c r="K72" s="209" t="s">
        <v>344</v>
      </c>
      <c r="L72" s="108">
        <v>2023</v>
      </c>
      <c r="M72" s="108">
        <v>3675</v>
      </c>
      <c r="N72" s="109" t="s">
        <v>272</v>
      </c>
      <c r="O72" s="111" t="s">
        <v>345</v>
      </c>
      <c r="P72" s="109" t="s">
        <v>346</v>
      </c>
      <c r="Q72" s="109" t="s">
        <v>346</v>
      </c>
      <c r="R72" s="108">
        <v>14</v>
      </c>
      <c r="S72" s="111" t="s">
        <v>271</v>
      </c>
      <c r="T72" s="108">
        <v>1020201</v>
      </c>
      <c r="U72" s="108">
        <v>122</v>
      </c>
      <c r="V72" s="108">
        <v>145</v>
      </c>
      <c r="W72" s="108">
        <v>4006</v>
      </c>
      <c r="X72" s="113">
        <v>2023</v>
      </c>
      <c r="Y72" s="113">
        <v>565</v>
      </c>
      <c r="Z72" s="113">
        <v>0</v>
      </c>
      <c r="AA72" s="114" t="s">
        <v>146</v>
      </c>
      <c r="AB72" s="109" t="s">
        <v>367</v>
      </c>
      <c r="AC72" s="107">
        <f t="shared" si="3"/>
        <v>0</v>
      </c>
    </row>
    <row r="73" spans="1:29" x14ac:dyDescent="0.2">
      <c r="A73" s="108">
        <v>2023</v>
      </c>
      <c r="B73" s="108">
        <v>59</v>
      </c>
      <c r="C73" s="109" t="s">
        <v>244</v>
      </c>
      <c r="D73" s="208" t="s">
        <v>369</v>
      </c>
      <c r="E73" s="109" t="s">
        <v>370</v>
      </c>
      <c r="F73" s="111" t="s">
        <v>371</v>
      </c>
      <c r="G73" s="112">
        <v>369.86</v>
      </c>
      <c r="H73" s="112">
        <v>66.7</v>
      </c>
      <c r="I73" s="143" t="s">
        <v>119</v>
      </c>
      <c r="J73" s="112">
        <f t="shared" si="2"/>
        <v>303.16000000000003</v>
      </c>
      <c r="K73" s="209" t="s">
        <v>372</v>
      </c>
      <c r="L73" s="108">
        <v>2023</v>
      </c>
      <c r="M73" s="108">
        <v>866</v>
      </c>
      <c r="N73" s="109" t="s">
        <v>373</v>
      </c>
      <c r="O73" s="111" t="s">
        <v>374</v>
      </c>
      <c r="P73" s="109" t="s">
        <v>375</v>
      </c>
      <c r="Q73" s="109" t="s">
        <v>376</v>
      </c>
      <c r="R73" s="108">
        <v>15</v>
      </c>
      <c r="S73" s="111" t="s">
        <v>265</v>
      </c>
      <c r="T73" s="108">
        <v>1020201</v>
      </c>
      <c r="U73" s="108">
        <v>122</v>
      </c>
      <c r="V73" s="108">
        <v>145</v>
      </c>
      <c r="W73" s="108">
        <v>5002</v>
      </c>
      <c r="X73" s="113">
        <v>2022</v>
      </c>
      <c r="Y73" s="113">
        <v>655</v>
      </c>
      <c r="Z73" s="113">
        <v>0</v>
      </c>
      <c r="AA73" s="114" t="s">
        <v>266</v>
      </c>
      <c r="AB73" s="109" t="s">
        <v>224</v>
      </c>
      <c r="AC73" s="107">
        <f t="shared" si="3"/>
        <v>1</v>
      </c>
    </row>
    <row r="74" spans="1:29" x14ac:dyDescent="0.2">
      <c r="A74" s="108">
        <v>2023</v>
      </c>
      <c r="B74" s="108">
        <v>50</v>
      </c>
      <c r="C74" s="109" t="s">
        <v>238</v>
      </c>
      <c r="D74" s="208" t="s">
        <v>377</v>
      </c>
      <c r="E74" s="109" t="s">
        <v>240</v>
      </c>
      <c r="F74" s="111" t="s">
        <v>378</v>
      </c>
      <c r="G74" s="112">
        <v>10.15</v>
      </c>
      <c r="H74" s="112">
        <v>0</v>
      </c>
      <c r="I74" s="143" t="s">
        <v>142</v>
      </c>
      <c r="J74" s="112">
        <f t="shared" si="2"/>
        <v>10.15</v>
      </c>
      <c r="K74" s="209" t="s">
        <v>146</v>
      </c>
      <c r="L74" s="108">
        <v>2023</v>
      </c>
      <c r="M74" s="108">
        <v>328</v>
      </c>
      <c r="N74" s="109" t="s">
        <v>242</v>
      </c>
      <c r="O74" s="111" t="s">
        <v>379</v>
      </c>
      <c r="P74" s="109" t="s">
        <v>380</v>
      </c>
      <c r="Q74" s="109" t="s">
        <v>380</v>
      </c>
      <c r="R74" s="108">
        <v>17</v>
      </c>
      <c r="S74" s="111" t="s">
        <v>157</v>
      </c>
      <c r="T74" s="108">
        <v>1020201</v>
      </c>
      <c r="U74" s="108">
        <v>122</v>
      </c>
      <c r="V74" s="108">
        <v>145</v>
      </c>
      <c r="W74" s="108">
        <v>7002</v>
      </c>
      <c r="X74" s="113">
        <v>2023</v>
      </c>
      <c r="Y74" s="113">
        <v>61</v>
      </c>
      <c r="Z74" s="113">
        <v>0</v>
      </c>
      <c r="AA74" s="114" t="s">
        <v>146</v>
      </c>
      <c r="AB74" s="109" t="s">
        <v>243</v>
      </c>
      <c r="AC74" s="107">
        <f t="shared" si="3"/>
        <v>1</v>
      </c>
    </row>
    <row r="75" spans="1:29" x14ac:dyDescent="0.2">
      <c r="A75" s="108">
        <v>2023</v>
      </c>
      <c r="B75" s="108">
        <v>127</v>
      </c>
      <c r="C75" s="109" t="s">
        <v>381</v>
      </c>
      <c r="D75" s="208" t="s">
        <v>382</v>
      </c>
      <c r="E75" s="109" t="s">
        <v>383</v>
      </c>
      <c r="F75" s="111" t="s">
        <v>384</v>
      </c>
      <c r="G75" s="112">
        <v>34.99</v>
      </c>
      <c r="H75" s="112">
        <v>6.31</v>
      </c>
      <c r="I75" s="143" t="s">
        <v>119</v>
      </c>
      <c r="J75" s="112">
        <f t="shared" ref="J75:J106" si="4">IF(I75="SI", G75-H75,G75)</f>
        <v>28.680000000000003</v>
      </c>
      <c r="K75" s="209" t="s">
        <v>385</v>
      </c>
      <c r="L75" s="108">
        <v>2023</v>
      </c>
      <c r="M75" s="108">
        <v>1956</v>
      </c>
      <c r="N75" s="109" t="s">
        <v>321</v>
      </c>
      <c r="O75" s="111" t="s">
        <v>386</v>
      </c>
      <c r="P75" s="109" t="s">
        <v>387</v>
      </c>
      <c r="Q75" s="109" t="s">
        <v>387</v>
      </c>
      <c r="R75" s="108">
        <v>12</v>
      </c>
      <c r="S75" s="111" t="s">
        <v>282</v>
      </c>
      <c r="T75" s="108">
        <v>1000201</v>
      </c>
      <c r="U75" s="108">
        <v>122</v>
      </c>
      <c r="V75" s="108">
        <v>145</v>
      </c>
      <c r="W75" s="108">
        <v>2102</v>
      </c>
      <c r="X75" s="113">
        <v>2023</v>
      </c>
      <c r="Y75" s="113">
        <v>236</v>
      </c>
      <c r="Z75" s="113">
        <v>0</v>
      </c>
      <c r="AA75" s="114" t="s">
        <v>125</v>
      </c>
      <c r="AB75" s="109" t="s">
        <v>388</v>
      </c>
      <c r="AC75" s="107">
        <f t="shared" ref="AC75:AC106" si="5">IF(O75=O74, 0,1)</f>
        <v>1</v>
      </c>
    </row>
    <row r="76" spans="1:29" x14ac:dyDescent="0.2">
      <c r="A76" s="108">
        <v>2023</v>
      </c>
      <c r="B76" s="108">
        <v>155</v>
      </c>
      <c r="C76" s="109" t="s">
        <v>127</v>
      </c>
      <c r="D76" s="208" t="s">
        <v>389</v>
      </c>
      <c r="E76" s="109" t="s">
        <v>158</v>
      </c>
      <c r="F76" s="111" t="s">
        <v>390</v>
      </c>
      <c r="G76" s="112">
        <v>24.99</v>
      </c>
      <c r="H76" s="112">
        <v>4.51</v>
      </c>
      <c r="I76" s="143" t="s">
        <v>119</v>
      </c>
      <c r="J76" s="112">
        <f t="shared" si="4"/>
        <v>20.479999999999997</v>
      </c>
      <c r="K76" s="209" t="s">
        <v>385</v>
      </c>
      <c r="L76" s="108">
        <v>2023</v>
      </c>
      <c r="M76" s="108">
        <v>2605</v>
      </c>
      <c r="N76" s="109" t="s">
        <v>160</v>
      </c>
      <c r="O76" s="111" t="s">
        <v>386</v>
      </c>
      <c r="P76" s="109" t="s">
        <v>387</v>
      </c>
      <c r="Q76" s="109" t="s">
        <v>387</v>
      </c>
      <c r="R76" s="108">
        <v>12</v>
      </c>
      <c r="S76" s="111" t="s">
        <v>282</v>
      </c>
      <c r="T76" s="108">
        <v>1000201</v>
      </c>
      <c r="U76" s="108">
        <v>122</v>
      </c>
      <c r="V76" s="108">
        <v>145</v>
      </c>
      <c r="W76" s="108">
        <v>2102</v>
      </c>
      <c r="X76" s="113">
        <v>2023</v>
      </c>
      <c r="Y76" s="113">
        <v>236</v>
      </c>
      <c r="Z76" s="113">
        <v>0</v>
      </c>
      <c r="AA76" s="114" t="s">
        <v>125</v>
      </c>
      <c r="AB76" s="109" t="s">
        <v>166</v>
      </c>
      <c r="AC76" s="107">
        <f t="shared" si="5"/>
        <v>0</v>
      </c>
    </row>
    <row r="77" spans="1:29" x14ac:dyDescent="0.2">
      <c r="A77" s="108">
        <v>2023</v>
      </c>
      <c r="B77" s="108">
        <v>197</v>
      </c>
      <c r="C77" s="109" t="s">
        <v>137</v>
      </c>
      <c r="D77" s="208" t="s">
        <v>391</v>
      </c>
      <c r="E77" s="109" t="s">
        <v>224</v>
      </c>
      <c r="F77" s="111" t="s">
        <v>392</v>
      </c>
      <c r="G77" s="112">
        <v>73.89</v>
      </c>
      <c r="H77" s="112">
        <v>13.33</v>
      </c>
      <c r="I77" s="143" t="s">
        <v>119</v>
      </c>
      <c r="J77" s="112">
        <f t="shared" si="4"/>
        <v>60.56</v>
      </c>
      <c r="K77" s="209" t="s">
        <v>385</v>
      </c>
      <c r="L77" s="108">
        <v>2023</v>
      </c>
      <c r="M77" s="108">
        <v>4146</v>
      </c>
      <c r="N77" s="109" t="s">
        <v>137</v>
      </c>
      <c r="O77" s="111" t="s">
        <v>386</v>
      </c>
      <c r="P77" s="109" t="s">
        <v>387</v>
      </c>
      <c r="Q77" s="109" t="s">
        <v>387</v>
      </c>
      <c r="R77" s="108">
        <v>12</v>
      </c>
      <c r="S77" s="111" t="s">
        <v>282</v>
      </c>
      <c r="T77" s="108">
        <v>1000201</v>
      </c>
      <c r="U77" s="108">
        <v>122</v>
      </c>
      <c r="V77" s="108">
        <v>145</v>
      </c>
      <c r="W77" s="108">
        <v>2102</v>
      </c>
      <c r="X77" s="113">
        <v>2023</v>
      </c>
      <c r="Y77" s="113">
        <v>236</v>
      </c>
      <c r="Z77" s="113">
        <v>0</v>
      </c>
      <c r="AA77" s="114" t="s">
        <v>388</v>
      </c>
      <c r="AB77" s="109" t="s">
        <v>393</v>
      </c>
      <c r="AC77" s="107">
        <f t="shared" si="5"/>
        <v>0</v>
      </c>
    </row>
    <row r="78" spans="1:29" x14ac:dyDescent="0.2">
      <c r="A78" s="108">
        <v>2023</v>
      </c>
      <c r="B78" s="108">
        <v>202</v>
      </c>
      <c r="C78" s="109" t="s">
        <v>137</v>
      </c>
      <c r="D78" s="208" t="s">
        <v>394</v>
      </c>
      <c r="E78" s="109" t="s">
        <v>224</v>
      </c>
      <c r="F78" s="111" t="s">
        <v>395</v>
      </c>
      <c r="G78" s="112">
        <v>36663.519999999997</v>
      </c>
      <c r="H78" s="112">
        <v>6611.45</v>
      </c>
      <c r="I78" s="143" t="s">
        <v>119</v>
      </c>
      <c r="J78" s="112">
        <f t="shared" si="4"/>
        <v>30052.069999999996</v>
      </c>
      <c r="K78" s="209" t="s">
        <v>396</v>
      </c>
      <c r="L78" s="108">
        <v>2023</v>
      </c>
      <c r="M78" s="108">
        <v>3974</v>
      </c>
      <c r="N78" s="109" t="s">
        <v>224</v>
      </c>
      <c r="O78" s="111" t="s">
        <v>397</v>
      </c>
      <c r="P78" s="109" t="s">
        <v>398</v>
      </c>
      <c r="Q78" s="109" t="s">
        <v>398</v>
      </c>
      <c r="R78" s="108">
        <v>14</v>
      </c>
      <c r="S78" s="111" t="s">
        <v>271</v>
      </c>
      <c r="T78" s="108">
        <v>1020201</v>
      </c>
      <c r="U78" s="108">
        <v>122</v>
      </c>
      <c r="V78" s="108">
        <v>145</v>
      </c>
      <c r="W78" s="108">
        <v>4009</v>
      </c>
      <c r="X78" s="113">
        <v>2022</v>
      </c>
      <c r="Y78" s="113">
        <v>469</v>
      </c>
      <c r="Z78" s="113">
        <v>0</v>
      </c>
      <c r="AA78" s="114" t="s">
        <v>146</v>
      </c>
      <c r="AB78" s="109" t="s">
        <v>347</v>
      </c>
      <c r="AC78" s="107">
        <f t="shared" si="5"/>
        <v>1</v>
      </c>
    </row>
    <row r="79" spans="1:29" x14ac:dyDescent="0.2">
      <c r="A79" s="108">
        <v>2023</v>
      </c>
      <c r="B79" s="108">
        <v>202</v>
      </c>
      <c r="C79" s="109" t="s">
        <v>137</v>
      </c>
      <c r="D79" s="208" t="s">
        <v>394</v>
      </c>
      <c r="E79" s="109" t="s">
        <v>224</v>
      </c>
      <c r="F79" s="111" t="s">
        <v>399</v>
      </c>
      <c r="G79" s="112">
        <v>2535.09</v>
      </c>
      <c r="H79" s="112">
        <v>457.15</v>
      </c>
      <c r="I79" s="143" t="s">
        <v>119</v>
      </c>
      <c r="J79" s="112">
        <f t="shared" si="4"/>
        <v>2077.94</v>
      </c>
      <c r="K79" s="209" t="s">
        <v>396</v>
      </c>
      <c r="L79" s="108">
        <v>2023</v>
      </c>
      <c r="M79" s="108">
        <v>3974</v>
      </c>
      <c r="N79" s="109" t="s">
        <v>224</v>
      </c>
      <c r="O79" s="111" t="s">
        <v>397</v>
      </c>
      <c r="P79" s="109" t="s">
        <v>398</v>
      </c>
      <c r="Q79" s="109" t="s">
        <v>398</v>
      </c>
      <c r="R79" s="108">
        <v>14</v>
      </c>
      <c r="S79" s="111" t="s">
        <v>271</v>
      </c>
      <c r="T79" s="108">
        <v>1020201</v>
      </c>
      <c r="U79" s="108">
        <v>122</v>
      </c>
      <c r="V79" s="108">
        <v>145</v>
      </c>
      <c r="W79" s="108">
        <v>4009</v>
      </c>
      <c r="X79" s="113">
        <v>2022</v>
      </c>
      <c r="Y79" s="113">
        <v>474</v>
      </c>
      <c r="Z79" s="113">
        <v>0</v>
      </c>
      <c r="AA79" s="114" t="s">
        <v>146</v>
      </c>
      <c r="AB79" s="109" t="s">
        <v>347</v>
      </c>
      <c r="AC79" s="107">
        <f t="shared" si="5"/>
        <v>0</v>
      </c>
    </row>
    <row r="80" spans="1:29" x14ac:dyDescent="0.2">
      <c r="A80" s="108">
        <v>2023</v>
      </c>
      <c r="B80" s="108">
        <v>202</v>
      </c>
      <c r="C80" s="109" t="s">
        <v>137</v>
      </c>
      <c r="D80" s="208" t="s">
        <v>394</v>
      </c>
      <c r="E80" s="109" t="s">
        <v>224</v>
      </c>
      <c r="F80" s="111" t="s">
        <v>399</v>
      </c>
      <c r="G80" s="112">
        <v>5795</v>
      </c>
      <c r="H80" s="112">
        <v>1045</v>
      </c>
      <c r="I80" s="143" t="s">
        <v>119</v>
      </c>
      <c r="J80" s="112">
        <f t="shared" si="4"/>
        <v>4750</v>
      </c>
      <c r="K80" s="209" t="s">
        <v>396</v>
      </c>
      <c r="L80" s="108">
        <v>2023</v>
      </c>
      <c r="M80" s="108">
        <v>3974</v>
      </c>
      <c r="N80" s="109" t="s">
        <v>224</v>
      </c>
      <c r="O80" s="111" t="s">
        <v>397</v>
      </c>
      <c r="P80" s="109" t="s">
        <v>398</v>
      </c>
      <c r="Q80" s="109" t="s">
        <v>398</v>
      </c>
      <c r="R80" s="108">
        <v>14</v>
      </c>
      <c r="S80" s="111" t="s">
        <v>271</v>
      </c>
      <c r="T80" s="108">
        <v>1020201</v>
      </c>
      <c r="U80" s="108">
        <v>122</v>
      </c>
      <c r="V80" s="108">
        <v>145</v>
      </c>
      <c r="W80" s="108">
        <v>4009</v>
      </c>
      <c r="X80" s="113">
        <v>2021</v>
      </c>
      <c r="Y80" s="113">
        <v>474</v>
      </c>
      <c r="Z80" s="113">
        <v>0</v>
      </c>
      <c r="AA80" s="114" t="s">
        <v>146</v>
      </c>
      <c r="AB80" s="109" t="s">
        <v>347</v>
      </c>
      <c r="AC80" s="107">
        <f t="shared" si="5"/>
        <v>0</v>
      </c>
    </row>
    <row r="81" spans="1:29" x14ac:dyDescent="0.2">
      <c r="A81" s="108">
        <v>2023</v>
      </c>
      <c r="B81" s="108">
        <v>202</v>
      </c>
      <c r="C81" s="109" t="s">
        <v>137</v>
      </c>
      <c r="D81" s="208" t="s">
        <v>394</v>
      </c>
      <c r="E81" s="109" t="s">
        <v>224</v>
      </c>
      <c r="F81" s="111" t="s">
        <v>399</v>
      </c>
      <c r="G81" s="112">
        <v>8494.16</v>
      </c>
      <c r="H81" s="112">
        <v>1531.73</v>
      </c>
      <c r="I81" s="143" t="s">
        <v>119</v>
      </c>
      <c r="J81" s="112">
        <f t="shared" si="4"/>
        <v>6962.43</v>
      </c>
      <c r="K81" s="209" t="s">
        <v>396</v>
      </c>
      <c r="L81" s="108">
        <v>2023</v>
      </c>
      <c r="M81" s="108">
        <v>3974</v>
      </c>
      <c r="N81" s="109" t="s">
        <v>224</v>
      </c>
      <c r="O81" s="111" t="s">
        <v>397</v>
      </c>
      <c r="P81" s="109" t="s">
        <v>398</v>
      </c>
      <c r="Q81" s="109" t="s">
        <v>398</v>
      </c>
      <c r="R81" s="108">
        <v>14</v>
      </c>
      <c r="S81" s="111" t="s">
        <v>271</v>
      </c>
      <c r="T81" s="108">
        <v>2040101</v>
      </c>
      <c r="U81" s="108">
        <v>241</v>
      </c>
      <c r="V81" s="108">
        <v>200</v>
      </c>
      <c r="W81" s="108">
        <v>4007</v>
      </c>
      <c r="X81" s="113">
        <v>2021</v>
      </c>
      <c r="Y81" s="113">
        <v>476</v>
      </c>
      <c r="Z81" s="113">
        <v>0</v>
      </c>
      <c r="AA81" s="114" t="s">
        <v>146</v>
      </c>
      <c r="AB81" s="109" t="s">
        <v>347</v>
      </c>
      <c r="AC81" s="107">
        <f t="shared" si="5"/>
        <v>0</v>
      </c>
    </row>
    <row r="82" spans="1:29" x14ac:dyDescent="0.2">
      <c r="A82" s="108">
        <v>2023</v>
      </c>
      <c r="B82" s="108">
        <v>202</v>
      </c>
      <c r="C82" s="109" t="s">
        <v>137</v>
      </c>
      <c r="D82" s="208" t="s">
        <v>394</v>
      </c>
      <c r="E82" s="109" t="s">
        <v>224</v>
      </c>
      <c r="F82" s="111" t="s">
        <v>399</v>
      </c>
      <c r="G82" s="112">
        <v>1929.91</v>
      </c>
      <c r="H82" s="112">
        <v>348.02</v>
      </c>
      <c r="I82" s="143" t="s">
        <v>119</v>
      </c>
      <c r="J82" s="112">
        <f t="shared" si="4"/>
        <v>1581.89</v>
      </c>
      <c r="K82" s="209" t="s">
        <v>396</v>
      </c>
      <c r="L82" s="108">
        <v>2023</v>
      </c>
      <c r="M82" s="108">
        <v>3974</v>
      </c>
      <c r="N82" s="109" t="s">
        <v>224</v>
      </c>
      <c r="O82" s="111" t="s">
        <v>397</v>
      </c>
      <c r="P82" s="109" t="s">
        <v>398</v>
      </c>
      <c r="Q82" s="109" t="s">
        <v>398</v>
      </c>
      <c r="R82" s="108">
        <v>14</v>
      </c>
      <c r="S82" s="111" t="s">
        <v>271</v>
      </c>
      <c r="T82" s="108">
        <v>2040101</v>
      </c>
      <c r="U82" s="108">
        <v>241</v>
      </c>
      <c r="V82" s="108">
        <v>200</v>
      </c>
      <c r="W82" s="108">
        <v>4007</v>
      </c>
      <c r="X82" s="113">
        <v>2021</v>
      </c>
      <c r="Y82" s="113">
        <v>478</v>
      </c>
      <c r="Z82" s="113">
        <v>0</v>
      </c>
      <c r="AA82" s="114" t="s">
        <v>146</v>
      </c>
      <c r="AB82" s="109" t="s">
        <v>347</v>
      </c>
      <c r="AC82" s="107">
        <f t="shared" si="5"/>
        <v>0</v>
      </c>
    </row>
    <row r="83" spans="1:29" x14ac:dyDescent="0.2">
      <c r="A83" s="108">
        <v>2023</v>
      </c>
      <c r="B83" s="108">
        <v>182</v>
      </c>
      <c r="C83" s="109" t="s">
        <v>273</v>
      </c>
      <c r="D83" s="208" t="s">
        <v>400</v>
      </c>
      <c r="E83" s="109" t="s">
        <v>131</v>
      </c>
      <c r="F83" s="111" t="s">
        <v>401</v>
      </c>
      <c r="G83" s="112">
        <v>1127.8900000000001</v>
      </c>
      <c r="H83" s="112">
        <v>203.39</v>
      </c>
      <c r="I83" s="143" t="s">
        <v>119</v>
      </c>
      <c r="J83" s="112">
        <f t="shared" si="4"/>
        <v>924.50000000000011</v>
      </c>
      <c r="K83" s="209" t="s">
        <v>402</v>
      </c>
      <c r="L83" s="108">
        <v>2023</v>
      </c>
      <c r="M83" s="108">
        <v>2905</v>
      </c>
      <c r="N83" s="109" t="s">
        <v>278</v>
      </c>
      <c r="O83" s="111" t="s">
        <v>403</v>
      </c>
      <c r="P83" s="109" t="s">
        <v>404</v>
      </c>
      <c r="Q83" s="109" t="s">
        <v>404</v>
      </c>
      <c r="R83" s="108">
        <v>13</v>
      </c>
      <c r="S83" s="111" t="s">
        <v>193</v>
      </c>
      <c r="T83" s="108">
        <v>1020201</v>
      </c>
      <c r="U83" s="108">
        <v>122</v>
      </c>
      <c r="V83" s="108">
        <v>145</v>
      </c>
      <c r="W83" s="108">
        <v>3009</v>
      </c>
      <c r="X83" s="113">
        <v>2023</v>
      </c>
      <c r="Y83" s="113">
        <v>436</v>
      </c>
      <c r="Z83" s="113">
        <v>0</v>
      </c>
      <c r="AA83" s="114" t="s">
        <v>290</v>
      </c>
      <c r="AB83" s="109" t="s">
        <v>283</v>
      </c>
      <c r="AC83" s="107">
        <f t="shared" si="5"/>
        <v>1</v>
      </c>
    </row>
    <row r="84" spans="1:29" x14ac:dyDescent="0.2">
      <c r="A84" s="108">
        <v>2023</v>
      </c>
      <c r="B84" s="108">
        <v>184</v>
      </c>
      <c r="C84" s="109" t="s">
        <v>182</v>
      </c>
      <c r="D84" s="208" t="s">
        <v>405</v>
      </c>
      <c r="E84" s="109" t="s">
        <v>131</v>
      </c>
      <c r="F84" s="111" t="s">
        <v>406</v>
      </c>
      <c r="G84" s="112">
        <v>402.53</v>
      </c>
      <c r="H84" s="112">
        <v>72.59</v>
      </c>
      <c r="I84" s="143" t="s">
        <v>119</v>
      </c>
      <c r="J84" s="112">
        <f t="shared" si="4"/>
        <v>329.93999999999994</v>
      </c>
      <c r="K84" s="209" t="s">
        <v>407</v>
      </c>
      <c r="L84" s="108">
        <v>2023</v>
      </c>
      <c r="M84" s="108">
        <v>3329</v>
      </c>
      <c r="N84" s="109" t="s">
        <v>408</v>
      </c>
      <c r="O84" s="111" t="s">
        <v>409</v>
      </c>
      <c r="P84" s="109" t="s">
        <v>410</v>
      </c>
      <c r="Q84" s="109" t="s">
        <v>411</v>
      </c>
      <c r="R84" s="108">
        <v>11</v>
      </c>
      <c r="S84" s="111" t="s">
        <v>124</v>
      </c>
      <c r="T84" s="108">
        <v>1020201</v>
      </c>
      <c r="U84" s="108">
        <v>122</v>
      </c>
      <c r="V84" s="108">
        <v>145</v>
      </c>
      <c r="W84" s="108">
        <v>1006</v>
      </c>
      <c r="X84" s="113">
        <v>2022</v>
      </c>
      <c r="Y84" s="113">
        <v>200</v>
      </c>
      <c r="Z84" s="113">
        <v>0</v>
      </c>
      <c r="AA84" s="114" t="s">
        <v>125</v>
      </c>
      <c r="AB84" s="109" t="s">
        <v>208</v>
      </c>
      <c r="AC84" s="107">
        <f t="shared" si="5"/>
        <v>1</v>
      </c>
    </row>
    <row r="85" spans="1:29" x14ac:dyDescent="0.2">
      <c r="A85" s="108">
        <v>2017</v>
      </c>
      <c r="B85" s="108">
        <v>684</v>
      </c>
      <c r="C85" s="109" t="s">
        <v>412</v>
      </c>
      <c r="D85" s="208" t="s">
        <v>413</v>
      </c>
      <c r="E85" s="109" t="s">
        <v>414</v>
      </c>
      <c r="F85" s="111" t="s">
        <v>415</v>
      </c>
      <c r="G85" s="112">
        <v>51.1</v>
      </c>
      <c r="H85" s="112">
        <v>9.2200000000000006</v>
      </c>
      <c r="I85" s="143" t="s">
        <v>142</v>
      </c>
      <c r="J85" s="112">
        <f t="shared" si="4"/>
        <v>51.1</v>
      </c>
      <c r="K85" s="209" t="s">
        <v>416</v>
      </c>
      <c r="L85" s="108">
        <v>2017</v>
      </c>
      <c r="M85" s="108">
        <v>10302</v>
      </c>
      <c r="N85" s="109" t="s">
        <v>417</v>
      </c>
      <c r="O85" s="111" t="s">
        <v>418</v>
      </c>
      <c r="P85" s="109" t="s">
        <v>419</v>
      </c>
      <c r="Q85" s="109" t="s">
        <v>419</v>
      </c>
      <c r="R85" s="108">
        <v>11</v>
      </c>
      <c r="S85" s="111" t="s">
        <v>124</v>
      </c>
      <c r="T85" s="108">
        <v>1020201</v>
      </c>
      <c r="U85" s="108">
        <v>122</v>
      </c>
      <c r="V85" s="108">
        <v>145</v>
      </c>
      <c r="W85" s="108">
        <v>1002</v>
      </c>
      <c r="X85" s="113">
        <v>2017</v>
      </c>
      <c r="Y85" s="113">
        <v>71</v>
      </c>
      <c r="Z85" s="113">
        <v>0</v>
      </c>
      <c r="AA85" s="114" t="s">
        <v>420</v>
      </c>
      <c r="AB85" s="109" t="s">
        <v>421</v>
      </c>
      <c r="AC85" s="107">
        <f t="shared" si="5"/>
        <v>1</v>
      </c>
    </row>
    <row r="86" spans="1:29" x14ac:dyDescent="0.2">
      <c r="A86" s="108">
        <v>2023</v>
      </c>
      <c r="B86" s="108">
        <v>112</v>
      </c>
      <c r="C86" s="109" t="s">
        <v>158</v>
      </c>
      <c r="D86" s="208" t="s">
        <v>422</v>
      </c>
      <c r="E86" s="109" t="s">
        <v>423</v>
      </c>
      <c r="F86" s="111" t="s">
        <v>424</v>
      </c>
      <c r="G86" s="112">
        <v>2394.16</v>
      </c>
      <c r="H86" s="112">
        <v>27.17</v>
      </c>
      <c r="I86" s="143" t="s">
        <v>119</v>
      </c>
      <c r="J86" s="112">
        <f t="shared" si="4"/>
        <v>2366.9899999999998</v>
      </c>
      <c r="K86" s="209" t="s">
        <v>425</v>
      </c>
      <c r="L86" s="108">
        <v>2023</v>
      </c>
      <c r="M86" s="108">
        <v>1957</v>
      </c>
      <c r="N86" s="109" t="s">
        <v>321</v>
      </c>
      <c r="O86" s="111" t="s">
        <v>426</v>
      </c>
      <c r="P86" s="109" t="s">
        <v>427</v>
      </c>
      <c r="Q86" s="109" t="s">
        <v>427</v>
      </c>
      <c r="R86" s="108">
        <v>14</v>
      </c>
      <c r="S86" s="111" t="s">
        <v>271</v>
      </c>
      <c r="T86" s="108">
        <v>1000201</v>
      </c>
      <c r="U86" s="108">
        <v>122</v>
      </c>
      <c r="V86" s="108">
        <v>145</v>
      </c>
      <c r="W86" s="108">
        <v>4012</v>
      </c>
      <c r="X86" s="113">
        <v>2022</v>
      </c>
      <c r="Y86" s="113">
        <v>521</v>
      </c>
      <c r="Z86" s="113">
        <v>0</v>
      </c>
      <c r="AA86" s="114" t="s">
        <v>166</v>
      </c>
      <c r="AB86" s="109" t="s">
        <v>428</v>
      </c>
      <c r="AC86" s="107">
        <f t="shared" si="5"/>
        <v>1</v>
      </c>
    </row>
    <row r="87" spans="1:29" x14ac:dyDescent="0.2">
      <c r="A87" s="108">
        <v>2023</v>
      </c>
      <c r="B87" s="108">
        <v>192</v>
      </c>
      <c r="C87" s="109" t="s">
        <v>135</v>
      </c>
      <c r="D87" s="208" t="s">
        <v>429</v>
      </c>
      <c r="E87" s="109" t="s">
        <v>131</v>
      </c>
      <c r="F87" s="111" t="s">
        <v>430</v>
      </c>
      <c r="G87" s="112">
        <v>3482.69</v>
      </c>
      <c r="H87" s="112">
        <v>38.65</v>
      </c>
      <c r="I87" s="143" t="s">
        <v>119</v>
      </c>
      <c r="J87" s="112">
        <f t="shared" si="4"/>
        <v>3444.04</v>
      </c>
      <c r="K87" s="209" t="s">
        <v>425</v>
      </c>
      <c r="L87" s="108">
        <v>2023</v>
      </c>
      <c r="M87" s="108">
        <v>3433</v>
      </c>
      <c r="N87" s="109" t="s">
        <v>266</v>
      </c>
      <c r="O87" s="111" t="s">
        <v>426</v>
      </c>
      <c r="P87" s="109" t="s">
        <v>427</v>
      </c>
      <c r="Q87" s="109" t="s">
        <v>427</v>
      </c>
      <c r="R87" s="108">
        <v>14</v>
      </c>
      <c r="S87" s="111" t="s">
        <v>271</v>
      </c>
      <c r="T87" s="108">
        <v>1000201</v>
      </c>
      <c r="U87" s="108">
        <v>122</v>
      </c>
      <c r="V87" s="108">
        <v>145</v>
      </c>
      <c r="W87" s="108">
        <v>4012</v>
      </c>
      <c r="X87" s="113">
        <v>2023</v>
      </c>
      <c r="Y87" s="113">
        <v>521</v>
      </c>
      <c r="Z87" s="113">
        <v>0</v>
      </c>
      <c r="AA87" s="114" t="s">
        <v>166</v>
      </c>
      <c r="AB87" s="109" t="s">
        <v>431</v>
      </c>
      <c r="AC87" s="107">
        <f t="shared" si="5"/>
        <v>0</v>
      </c>
    </row>
    <row r="88" spans="1:29" x14ac:dyDescent="0.2">
      <c r="A88" s="108">
        <v>2023</v>
      </c>
      <c r="B88" s="108">
        <v>177</v>
      </c>
      <c r="C88" s="109" t="s">
        <v>249</v>
      </c>
      <c r="D88" s="208" t="s">
        <v>432</v>
      </c>
      <c r="E88" s="109" t="s">
        <v>131</v>
      </c>
      <c r="F88" s="111" t="s">
        <v>433</v>
      </c>
      <c r="G88" s="112">
        <v>611.71</v>
      </c>
      <c r="H88" s="112">
        <v>110.31</v>
      </c>
      <c r="I88" s="143" t="s">
        <v>119</v>
      </c>
      <c r="J88" s="112">
        <f t="shared" si="4"/>
        <v>501.40000000000003</v>
      </c>
      <c r="K88" s="209" t="s">
        <v>434</v>
      </c>
      <c r="L88" s="108">
        <v>2023</v>
      </c>
      <c r="M88" s="108">
        <v>3176</v>
      </c>
      <c r="N88" s="109" t="s">
        <v>435</v>
      </c>
      <c r="O88" s="111" t="s">
        <v>436</v>
      </c>
      <c r="P88" s="109" t="s">
        <v>437</v>
      </c>
      <c r="Q88" s="109" t="s">
        <v>437</v>
      </c>
      <c r="R88" s="108">
        <v>21</v>
      </c>
      <c r="S88" s="111" t="s">
        <v>147</v>
      </c>
      <c r="T88" s="108">
        <v>1020201</v>
      </c>
      <c r="U88" s="108">
        <v>122</v>
      </c>
      <c r="V88" s="108">
        <v>140</v>
      </c>
      <c r="W88" s="108">
        <v>1119</v>
      </c>
      <c r="X88" s="113">
        <v>2023</v>
      </c>
      <c r="Y88" s="113">
        <v>3</v>
      </c>
      <c r="Z88" s="113">
        <v>0</v>
      </c>
      <c r="AA88" s="114" t="s">
        <v>148</v>
      </c>
      <c r="AB88" s="109" t="s">
        <v>438</v>
      </c>
      <c r="AC88" s="107">
        <f t="shared" si="5"/>
        <v>1</v>
      </c>
    </row>
    <row r="89" spans="1:29" x14ac:dyDescent="0.2">
      <c r="A89" s="108">
        <v>2023</v>
      </c>
      <c r="B89" s="108">
        <v>128</v>
      </c>
      <c r="C89" s="109" t="s">
        <v>381</v>
      </c>
      <c r="D89" s="208" t="s">
        <v>439</v>
      </c>
      <c r="E89" s="109" t="s">
        <v>383</v>
      </c>
      <c r="F89" s="111" t="s">
        <v>440</v>
      </c>
      <c r="G89" s="112">
        <v>96.33</v>
      </c>
      <c r="H89" s="112">
        <v>17.37</v>
      </c>
      <c r="I89" s="143" t="s">
        <v>119</v>
      </c>
      <c r="J89" s="112">
        <f t="shared" si="4"/>
        <v>78.959999999999994</v>
      </c>
      <c r="K89" s="209" t="s">
        <v>441</v>
      </c>
      <c r="L89" s="108">
        <v>2023</v>
      </c>
      <c r="M89" s="108">
        <v>2173</v>
      </c>
      <c r="N89" s="109" t="s">
        <v>323</v>
      </c>
      <c r="O89" s="111" t="s">
        <v>442</v>
      </c>
      <c r="P89" s="109" t="s">
        <v>443</v>
      </c>
      <c r="Q89" s="109" t="s">
        <v>443</v>
      </c>
      <c r="R89" s="108">
        <v>12</v>
      </c>
      <c r="S89" s="111" t="s">
        <v>282</v>
      </c>
      <c r="T89" s="108">
        <v>1000201</v>
      </c>
      <c r="U89" s="108">
        <v>122</v>
      </c>
      <c r="V89" s="108">
        <v>145</v>
      </c>
      <c r="W89" s="108">
        <v>2102</v>
      </c>
      <c r="X89" s="113">
        <v>2023</v>
      </c>
      <c r="Y89" s="113">
        <v>233</v>
      </c>
      <c r="Z89" s="113">
        <v>0</v>
      </c>
      <c r="AA89" s="114" t="s">
        <v>125</v>
      </c>
      <c r="AB89" s="109" t="s">
        <v>324</v>
      </c>
      <c r="AC89" s="107">
        <f t="shared" si="5"/>
        <v>1</v>
      </c>
    </row>
    <row r="90" spans="1:29" x14ac:dyDescent="0.2">
      <c r="A90" s="108">
        <v>2023</v>
      </c>
      <c r="B90" s="108">
        <v>78</v>
      </c>
      <c r="C90" s="109" t="s">
        <v>261</v>
      </c>
      <c r="D90" s="208" t="s">
        <v>444</v>
      </c>
      <c r="E90" s="109" t="s">
        <v>115</v>
      </c>
      <c r="F90" s="111" t="s">
        <v>445</v>
      </c>
      <c r="G90" s="112">
        <v>219.6</v>
      </c>
      <c r="H90" s="112">
        <v>0</v>
      </c>
      <c r="I90" s="143" t="s">
        <v>142</v>
      </c>
      <c r="J90" s="112">
        <f t="shared" si="4"/>
        <v>219.6</v>
      </c>
      <c r="K90" s="209" t="s">
        <v>446</v>
      </c>
      <c r="L90" s="108">
        <v>2023</v>
      </c>
      <c r="M90" s="108">
        <v>1044</v>
      </c>
      <c r="N90" s="109" t="s">
        <v>447</v>
      </c>
      <c r="O90" s="111" t="s">
        <v>448</v>
      </c>
      <c r="P90" s="109" t="s">
        <v>449</v>
      </c>
      <c r="Q90" s="109" t="s">
        <v>450</v>
      </c>
      <c r="R90" s="108">
        <v>12</v>
      </c>
      <c r="S90" s="111" t="s">
        <v>282</v>
      </c>
      <c r="T90" s="108">
        <v>1000201</v>
      </c>
      <c r="U90" s="108">
        <v>122</v>
      </c>
      <c r="V90" s="108">
        <v>145</v>
      </c>
      <c r="W90" s="108">
        <v>2011</v>
      </c>
      <c r="X90" s="113">
        <v>2022</v>
      </c>
      <c r="Y90" s="113">
        <v>680</v>
      </c>
      <c r="Z90" s="113">
        <v>0</v>
      </c>
      <c r="AA90" s="114" t="s">
        <v>129</v>
      </c>
      <c r="AB90" s="109" t="s">
        <v>451</v>
      </c>
      <c r="AC90" s="107">
        <f t="shared" si="5"/>
        <v>1</v>
      </c>
    </row>
    <row r="91" spans="1:29" x14ac:dyDescent="0.2">
      <c r="A91" s="108">
        <v>2023</v>
      </c>
      <c r="B91" s="108">
        <v>79</v>
      </c>
      <c r="C91" s="109" t="s">
        <v>261</v>
      </c>
      <c r="D91" s="208" t="s">
        <v>452</v>
      </c>
      <c r="E91" s="109" t="s">
        <v>453</v>
      </c>
      <c r="F91" s="111" t="s">
        <v>454</v>
      </c>
      <c r="G91" s="112">
        <v>185.44</v>
      </c>
      <c r="H91" s="112">
        <v>0</v>
      </c>
      <c r="I91" s="143" t="s">
        <v>142</v>
      </c>
      <c r="J91" s="112">
        <f t="shared" si="4"/>
        <v>185.44</v>
      </c>
      <c r="K91" s="209" t="s">
        <v>455</v>
      </c>
      <c r="L91" s="108">
        <v>2023</v>
      </c>
      <c r="M91" s="108">
        <v>1042</v>
      </c>
      <c r="N91" s="109" t="s">
        <v>447</v>
      </c>
      <c r="O91" s="111" t="s">
        <v>448</v>
      </c>
      <c r="P91" s="109" t="s">
        <v>449</v>
      </c>
      <c r="Q91" s="109" t="s">
        <v>450</v>
      </c>
      <c r="R91" s="108">
        <v>21</v>
      </c>
      <c r="S91" s="111" t="s">
        <v>147</v>
      </c>
      <c r="T91" s="108">
        <v>1020201</v>
      </c>
      <c r="U91" s="108">
        <v>122</v>
      </c>
      <c r="V91" s="108">
        <v>140</v>
      </c>
      <c r="W91" s="108">
        <v>1105</v>
      </c>
      <c r="X91" s="113">
        <v>2023</v>
      </c>
      <c r="Y91" s="113">
        <v>241</v>
      </c>
      <c r="Z91" s="113">
        <v>0</v>
      </c>
      <c r="AA91" s="114" t="s">
        <v>148</v>
      </c>
      <c r="AB91" s="109" t="s">
        <v>129</v>
      </c>
      <c r="AC91" s="107">
        <f t="shared" si="5"/>
        <v>0</v>
      </c>
    </row>
    <row r="92" spans="1:29" x14ac:dyDescent="0.2">
      <c r="A92" s="108">
        <v>2023</v>
      </c>
      <c r="B92" s="108">
        <v>195</v>
      </c>
      <c r="C92" s="109" t="s">
        <v>137</v>
      </c>
      <c r="D92" s="208" t="s">
        <v>456</v>
      </c>
      <c r="E92" s="109" t="s">
        <v>135</v>
      </c>
      <c r="F92" s="111" t="s">
        <v>457</v>
      </c>
      <c r="G92" s="112">
        <v>12029.2</v>
      </c>
      <c r="H92" s="112">
        <v>2169.1999999999998</v>
      </c>
      <c r="I92" s="143" t="s">
        <v>119</v>
      </c>
      <c r="J92" s="112">
        <f t="shared" si="4"/>
        <v>9860</v>
      </c>
      <c r="K92" s="209" t="s">
        <v>458</v>
      </c>
      <c r="L92" s="108">
        <v>2023</v>
      </c>
      <c r="M92" s="108">
        <v>4063</v>
      </c>
      <c r="N92" s="109" t="s">
        <v>135</v>
      </c>
      <c r="O92" s="111" t="s">
        <v>459</v>
      </c>
      <c r="P92" s="109" t="s">
        <v>460</v>
      </c>
      <c r="Q92" s="109" t="s">
        <v>146</v>
      </c>
      <c r="R92" s="108">
        <v>14</v>
      </c>
      <c r="S92" s="111" t="s">
        <v>271</v>
      </c>
      <c r="T92" s="108">
        <v>2000101</v>
      </c>
      <c r="U92" s="108">
        <v>241</v>
      </c>
      <c r="V92" s="108">
        <v>200</v>
      </c>
      <c r="W92" s="108">
        <v>4004</v>
      </c>
      <c r="X92" s="113">
        <v>2022</v>
      </c>
      <c r="Y92" s="113">
        <v>654</v>
      </c>
      <c r="Z92" s="113">
        <v>0</v>
      </c>
      <c r="AA92" s="114" t="s">
        <v>146</v>
      </c>
      <c r="AB92" s="109" t="s">
        <v>461</v>
      </c>
      <c r="AC92" s="107">
        <f t="shared" si="5"/>
        <v>1</v>
      </c>
    </row>
    <row r="93" spans="1:29" x14ac:dyDescent="0.2">
      <c r="A93" s="108">
        <v>2023</v>
      </c>
      <c r="B93" s="108">
        <v>211</v>
      </c>
      <c r="C93" s="109" t="s">
        <v>177</v>
      </c>
      <c r="D93" s="208" t="s">
        <v>462</v>
      </c>
      <c r="E93" s="109" t="s">
        <v>249</v>
      </c>
      <c r="F93" s="111" t="s">
        <v>463</v>
      </c>
      <c r="G93" s="112">
        <v>292.8</v>
      </c>
      <c r="H93" s="112">
        <v>52.8</v>
      </c>
      <c r="I93" s="143" t="s">
        <v>119</v>
      </c>
      <c r="J93" s="112">
        <f t="shared" si="4"/>
        <v>240</v>
      </c>
      <c r="K93" s="209" t="s">
        <v>464</v>
      </c>
      <c r="L93" s="108">
        <v>2023</v>
      </c>
      <c r="M93" s="108">
        <v>3706</v>
      </c>
      <c r="N93" s="109" t="s">
        <v>179</v>
      </c>
      <c r="O93" s="111" t="s">
        <v>465</v>
      </c>
      <c r="P93" s="109" t="s">
        <v>466</v>
      </c>
      <c r="Q93" s="109" t="s">
        <v>466</v>
      </c>
      <c r="R93" s="108">
        <v>16</v>
      </c>
      <c r="S93" s="111" t="s">
        <v>330</v>
      </c>
      <c r="T93" s="108">
        <v>1020201</v>
      </c>
      <c r="U93" s="108">
        <v>122</v>
      </c>
      <c r="V93" s="108">
        <v>145</v>
      </c>
      <c r="W93" s="108">
        <v>6009</v>
      </c>
      <c r="X93" s="113">
        <v>2023</v>
      </c>
      <c r="Y93" s="113">
        <v>336</v>
      </c>
      <c r="Z93" s="113">
        <v>0</v>
      </c>
      <c r="AA93" s="114" t="s">
        <v>428</v>
      </c>
      <c r="AB93" s="109" t="s">
        <v>185</v>
      </c>
      <c r="AC93" s="107">
        <f t="shared" si="5"/>
        <v>1</v>
      </c>
    </row>
    <row r="94" spans="1:29" ht="132" x14ac:dyDescent="0.2">
      <c r="A94" s="108">
        <v>2023</v>
      </c>
      <c r="B94" s="108">
        <v>165</v>
      </c>
      <c r="C94" s="109" t="s">
        <v>203</v>
      </c>
      <c r="D94" s="208" t="s">
        <v>467</v>
      </c>
      <c r="E94" s="109" t="s">
        <v>275</v>
      </c>
      <c r="F94" s="210" t="s">
        <v>468</v>
      </c>
      <c r="G94" s="112">
        <v>2</v>
      </c>
      <c r="H94" s="112">
        <v>0</v>
      </c>
      <c r="I94" s="143" t="s">
        <v>142</v>
      </c>
      <c r="J94" s="112">
        <f t="shared" si="4"/>
        <v>2</v>
      </c>
      <c r="K94" s="209" t="s">
        <v>146</v>
      </c>
      <c r="L94" s="108">
        <v>2023</v>
      </c>
      <c r="M94" s="108">
        <v>3202</v>
      </c>
      <c r="N94" s="109" t="s">
        <v>435</v>
      </c>
      <c r="O94" s="111" t="s">
        <v>469</v>
      </c>
      <c r="P94" s="109" t="s">
        <v>470</v>
      </c>
      <c r="Q94" s="109" t="s">
        <v>471</v>
      </c>
      <c r="R94" s="108">
        <v>14</v>
      </c>
      <c r="S94" s="111" t="s">
        <v>271</v>
      </c>
      <c r="T94" s="108">
        <v>1030201</v>
      </c>
      <c r="U94" s="108">
        <v>132</v>
      </c>
      <c r="V94" s="108">
        <v>160</v>
      </c>
      <c r="W94" s="108">
        <v>1</v>
      </c>
      <c r="X94" s="113">
        <v>2022</v>
      </c>
      <c r="Y94" s="113">
        <v>567</v>
      </c>
      <c r="Z94" s="113">
        <v>0</v>
      </c>
      <c r="AA94" s="114" t="s">
        <v>146</v>
      </c>
      <c r="AB94" s="109" t="s">
        <v>472</v>
      </c>
      <c r="AC94" s="107">
        <f t="shared" si="5"/>
        <v>1</v>
      </c>
    </row>
    <row r="95" spans="1:29" ht="132" x14ac:dyDescent="0.2">
      <c r="A95" s="108">
        <v>2023</v>
      </c>
      <c r="B95" s="108">
        <v>165</v>
      </c>
      <c r="C95" s="109" t="s">
        <v>203</v>
      </c>
      <c r="D95" s="208" t="s">
        <v>467</v>
      </c>
      <c r="E95" s="109" t="s">
        <v>275</v>
      </c>
      <c r="F95" s="210" t="s">
        <v>468</v>
      </c>
      <c r="G95" s="112">
        <v>2500</v>
      </c>
      <c r="H95" s="112">
        <v>0</v>
      </c>
      <c r="I95" s="143" t="s">
        <v>142</v>
      </c>
      <c r="J95" s="112">
        <f t="shared" si="4"/>
        <v>2500</v>
      </c>
      <c r="K95" s="209" t="s">
        <v>146</v>
      </c>
      <c r="L95" s="108">
        <v>2023</v>
      </c>
      <c r="M95" s="108">
        <v>3202</v>
      </c>
      <c r="N95" s="109" t="s">
        <v>435</v>
      </c>
      <c r="O95" s="111" t="s">
        <v>469</v>
      </c>
      <c r="P95" s="109" t="s">
        <v>470</v>
      </c>
      <c r="Q95" s="109" t="s">
        <v>471</v>
      </c>
      <c r="R95" s="108">
        <v>14</v>
      </c>
      <c r="S95" s="111" t="s">
        <v>271</v>
      </c>
      <c r="T95" s="108">
        <v>1020201</v>
      </c>
      <c r="U95" s="108">
        <v>122</v>
      </c>
      <c r="V95" s="108">
        <v>145</v>
      </c>
      <c r="W95" s="108">
        <v>4007</v>
      </c>
      <c r="X95" s="113">
        <v>2022</v>
      </c>
      <c r="Y95" s="113">
        <v>393</v>
      </c>
      <c r="Z95" s="113">
        <v>0</v>
      </c>
      <c r="AA95" s="114" t="s">
        <v>146</v>
      </c>
      <c r="AB95" s="109" t="s">
        <v>472</v>
      </c>
      <c r="AC95" s="107">
        <f t="shared" si="5"/>
        <v>0</v>
      </c>
    </row>
    <row r="96" spans="1:29" ht="156" x14ac:dyDescent="0.2">
      <c r="A96" s="108">
        <v>2023</v>
      </c>
      <c r="B96" s="108">
        <v>193</v>
      </c>
      <c r="C96" s="109" t="s">
        <v>135</v>
      </c>
      <c r="D96" s="208" t="s">
        <v>473</v>
      </c>
      <c r="E96" s="109" t="s">
        <v>275</v>
      </c>
      <c r="F96" s="210" t="s">
        <v>474</v>
      </c>
      <c r="G96" s="112">
        <v>5000</v>
      </c>
      <c r="H96" s="112">
        <v>0</v>
      </c>
      <c r="I96" s="143" t="s">
        <v>142</v>
      </c>
      <c r="J96" s="112">
        <f t="shared" si="4"/>
        <v>5000</v>
      </c>
      <c r="K96" s="209" t="s">
        <v>146</v>
      </c>
      <c r="L96" s="108">
        <v>2023</v>
      </c>
      <c r="M96" s="108">
        <v>3228</v>
      </c>
      <c r="N96" s="109" t="s">
        <v>435</v>
      </c>
      <c r="O96" s="111" t="s">
        <v>469</v>
      </c>
      <c r="P96" s="109" t="s">
        <v>470</v>
      </c>
      <c r="Q96" s="109" t="s">
        <v>471</v>
      </c>
      <c r="R96" s="108">
        <v>14</v>
      </c>
      <c r="S96" s="111" t="s">
        <v>271</v>
      </c>
      <c r="T96" s="108">
        <v>1020201</v>
      </c>
      <c r="U96" s="108">
        <v>122</v>
      </c>
      <c r="V96" s="108">
        <v>145</v>
      </c>
      <c r="W96" s="108">
        <v>4007</v>
      </c>
      <c r="X96" s="113">
        <v>2023</v>
      </c>
      <c r="Y96" s="113">
        <v>393</v>
      </c>
      <c r="Z96" s="113">
        <v>0</v>
      </c>
      <c r="AA96" s="114" t="s">
        <v>146</v>
      </c>
      <c r="AB96" s="109" t="s">
        <v>472</v>
      </c>
      <c r="AC96" s="107">
        <f t="shared" si="5"/>
        <v>0</v>
      </c>
    </row>
    <row r="97" spans="1:29" ht="168" x14ac:dyDescent="0.2">
      <c r="A97" s="108">
        <v>2023</v>
      </c>
      <c r="B97" s="108">
        <v>193</v>
      </c>
      <c r="C97" s="109" t="s">
        <v>135</v>
      </c>
      <c r="D97" s="208" t="s">
        <v>473</v>
      </c>
      <c r="E97" s="109" t="s">
        <v>275</v>
      </c>
      <c r="F97" s="210" t="s">
        <v>475</v>
      </c>
      <c r="G97" s="112">
        <v>2</v>
      </c>
      <c r="H97" s="112">
        <v>0</v>
      </c>
      <c r="I97" s="143" t="s">
        <v>142</v>
      </c>
      <c r="J97" s="112">
        <f t="shared" si="4"/>
        <v>2</v>
      </c>
      <c r="K97" s="209" t="s">
        <v>146</v>
      </c>
      <c r="L97" s="108">
        <v>2023</v>
      </c>
      <c r="M97" s="108">
        <v>3228</v>
      </c>
      <c r="N97" s="109" t="s">
        <v>435</v>
      </c>
      <c r="O97" s="111" t="s">
        <v>469</v>
      </c>
      <c r="P97" s="109" t="s">
        <v>470</v>
      </c>
      <c r="Q97" s="109" t="s">
        <v>471</v>
      </c>
      <c r="R97" s="108">
        <v>14</v>
      </c>
      <c r="S97" s="111" t="s">
        <v>271</v>
      </c>
      <c r="T97" s="108">
        <v>1030201</v>
      </c>
      <c r="U97" s="108">
        <v>132</v>
      </c>
      <c r="V97" s="108">
        <v>160</v>
      </c>
      <c r="W97" s="108">
        <v>1</v>
      </c>
      <c r="X97" s="113">
        <v>2022</v>
      </c>
      <c r="Y97" s="113">
        <v>567</v>
      </c>
      <c r="Z97" s="113">
        <v>0</v>
      </c>
      <c r="AA97" s="114" t="s">
        <v>146</v>
      </c>
      <c r="AB97" s="109" t="s">
        <v>472</v>
      </c>
      <c r="AC97" s="107">
        <f t="shared" si="5"/>
        <v>0</v>
      </c>
    </row>
    <row r="98" spans="1:29" ht="72" x14ac:dyDescent="0.2">
      <c r="A98" s="108">
        <v>2023</v>
      </c>
      <c r="B98" s="108">
        <v>172</v>
      </c>
      <c r="C98" s="109" t="s">
        <v>249</v>
      </c>
      <c r="D98" s="208" t="s">
        <v>476</v>
      </c>
      <c r="E98" s="109" t="s">
        <v>131</v>
      </c>
      <c r="F98" s="210" t="s">
        <v>477</v>
      </c>
      <c r="G98" s="112">
        <v>636.79</v>
      </c>
      <c r="H98" s="112">
        <v>114.83</v>
      </c>
      <c r="I98" s="143" t="s">
        <v>119</v>
      </c>
      <c r="J98" s="112">
        <f t="shared" si="4"/>
        <v>521.95999999999992</v>
      </c>
      <c r="K98" s="209" t="s">
        <v>478</v>
      </c>
      <c r="L98" s="108">
        <v>2023</v>
      </c>
      <c r="M98" s="108">
        <v>3170</v>
      </c>
      <c r="N98" s="109" t="s">
        <v>435</v>
      </c>
      <c r="O98" s="111" t="s">
        <v>479</v>
      </c>
      <c r="P98" s="109" t="s">
        <v>480</v>
      </c>
      <c r="Q98" s="109" t="s">
        <v>480</v>
      </c>
      <c r="R98" s="108">
        <v>11</v>
      </c>
      <c r="S98" s="111" t="s">
        <v>124</v>
      </c>
      <c r="T98" s="108">
        <v>1020201</v>
      </c>
      <c r="U98" s="108">
        <v>122</v>
      </c>
      <c r="V98" s="108">
        <v>145</v>
      </c>
      <c r="W98" s="108">
        <v>1002</v>
      </c>
      <c r="X98" s="113">
        <v>2023</v>
      </c>
      <c r="Y98" s="113">
        <v>261</v>
      </c>
      <c r="Z98" s="113">
        <v>0</v>
      </c>
      <c r="AA98" s="114" t="s">
        <v>125</v>
      </c>
      <c r="AB98" s="109" t="s">
        <v>341</v>
      </c>
      <c r="AC98" s="107">
        <f t="shared" si="5"/>
        <v>1</v>
      </c>
    </row>
    <row r="99" spans="1:29" ht="24" x14ac:dyDescent="0.2">
      <c r="A99" s="108">
        <v>2023</v>
      </c>
      <c r="B99" s="108">
        <v>129</v>
      </c>
      <c r="C99" s="109" t="s">
        <v>381</v>
      </c>
      <c r="D99" s="208" t="s">
        <v>481</v>
      </c>
      <c r="E99" s="109" t="s">
        <v>423</v>
      </c>
      <c r="F99" s="210" t="s">
        <v>482</v>
      </c>
      <c r="G99" s="112">
        <v>1261.52</v>
      </c>
      <c r="H99" s="112">
        <v>227.49</v>
      </c>
      <c r="I99" s="143" t="s">
        <v>119</v>
      </c>
      <c r="J99" s="112">
        <f t="shared" si="4"/>
        <v>1034.03</v>
      </c>
      <c r="K99" s="209" t="s">
        <v>483</v>
      </c>
      <c r="L99" s="108">
        <v>2023</v>
      </c>
      <c r="M99" s="108">
        <v>1832</v>
      </c>
      <c r="N99" s="109" t="s">
        <v>484</v>
      </c>
      <c r="O99" s="111" t="s">
        <v>485</v>
      </c>
      <c r="P99" s="109" t="s">
        <v>486</v>
      </c>
      <c r="Q99" s="109" t="s">
        <v>487</v>
      </c>
      <c r="R99" s="108">
        <v>12</v>
      </c>
      <c r="S99" s="111" t="s">
        <v>282</v>
      </c>
      <c r="T99" s="108">
        <v>1020201</v>
      </c>
      <c r="U99" s="108">
        <v>122</v>
      </c>
      <c r="V99" s="108">
        <v>145</v>
      </c>
      <c r="W99" s="108">
        <v>2002</v>
      </c>
      <c r="X99" s="113">
        <v>2022</v>
      </c>
      <c r="Y99" s="113">
        <v>616</v>
      </c>
      <c r="Z99" s="113">
        <v>0</v>
      </c>
      <c r="AA99" s="114" t="s">
        <v>138</v>
      </c>
      <c r="AB99" s="109" t="s">
        <v>488</v>
      </c>
      <c r="AC99" s="107">
        <f t="shared" si="5"/>
        <v>1</v>
      </c>
    </row>
    <row r="100" spans="1:29" ht="96" x14ac:dyDescent="0.2">
      <c r="A100" s="108">
        <v>2018</v>
      </c>
      <c r="B100" s="108">
        <v>157</v>
      </c>
      <c r="C100" s="109" t="s">
        <v>489</v>
      </c>
      <c r="D100" s="208" t="s">
        <v>490</v>
      </c>
      <c r="E100" s="109" t="s">
        <v>491</v>
      </c>
      <c r="F100" s="210" t="s">
        <v>492</v>
      </c>
      <c r="G100" s="112">
        <v>668.56</v>
      </c>
      <c r="H100" s="112">
        <v>120.56</v>
      </c>
      <c r="I100" s="143" t="s">
        <v>119</v>
      </c>
      <c r="J100" s="112">
        <f t="shared" si="4"/>
        <v>548</v>
      </c>
      <c r="K100" s="209" t="s">
        <v>493</v>
      </c>
      <c r="L100" s="108">
        <v>2018</v>
      </c>
      <c r="M100" s="108">
        <v>2753</v>
      </c>
      <c r="N100" s="109" t="s">
        <v>489</v>
      </c>
      <c r="O100" s="111" t="s">
        <v>494</v>
      </c>
      <c r="P100" s="109" t="s">
        <v>495</v>
      </c>
      <c r="Q100" s="109" t="s">
        <v>495</v>
      </c>
      <c r="R100" s="108">
        <v>15</v>
      </c>
      <c r="S100" s="111" t="s">
        <v>265</v>
      </c>
      <c r="T100" s="108"/>
      <c r="U100" s="108">
        <v>0</v>
      </c>
      <c r="V100" s="108">
        <v>0</v>
      </c>
      <c r="W100" s="108">
        <v>0</v>
      </c>
      <c r="X100" s="113">
        <v>0</v>
      </c>
      <c r="Y100" s="113">
        <v>0</v>
      </c>
      <c r="Z100" s="113">
        <v>0</v>
      </c>
      <c r="AA100" s="114" t="s">
        <v>146</v>
      </c>
      <c r="AB100" s="109" t="s">
        <v>496</v>
      </c>
      <c r="AC100" s="107">
        <f t="shared" si="5"/>
        <v>1</v>
      </c>
    </row>
    <row r="101" spans="1:29" ht="96" x14ac:dyDescent="0.2">
      <c r="A101" s="108">
        <v>2018</v>
      </c>
      <c r="B101" s="108">
        <v>157</v>
      </c>
      <c r="C101" s="109" t="s">
        <v>489</v>
      </c>
      <c r="D101" s="208" t="s">
        <v>490</v>
      </c>
      <c r="E101" s="109" t="s">
        <v>491</v>
      </c>
      <c r="F101" s="210" t="s">
        <v>492</v>
      </c>
      <c r="G101" s="112">
        <v>383.08</v>
      </c>
      <c r="H101" s="112">
        <v>69.08</v>
      </c>
      <c r="I101" s="143" t="s">
        <v>119</v>
      </c>
      <c r="J101" s="112">
        <f t="shared" si="4"/>
        <v>314</v>
      </c>
      <c r="K101" s="209" t="s">
        <v>493</v>
      </c>
      <c r="L101" s="108">
        <v>2018</v>
      </c>
      <c r="M101" s="108">
        <v>2753</v>
      </c>
      <c r="N101" s="109" t="s">
        <v>489</v>
      </c>
      <c r="O101" s="111" t="s">
        <v>494</v>
      </c>
      <c r="P101" s="109" t="s">
        <v>495</v>
      </c>
      <c r="Q101" s="109" t="s">
        <v>495</v>
      </c>
      <c r="R101" s="108">
        <v>19</v>
      </c>
      <c r="S101" s="111" t="s">
        <v>497</v>
      </c>
      <c r="T101" s="108"/>
      <c r="U101" s="108">
        <v>0</v>
      </c>
      <c r="V101" s="108">
        <v>0</v>
      </c>
      <c r="W101" s="108">
        <v>0</v>
      </c>
      <c r="X101" s="113">
        <v>0</v>
      </c>
      <c r="Y101" s="113">
        <v>0</v>
      </c>
      <c r="Z101" s="113">
        <v>0</v>
      </c>
      <c r="AA101" s="114" t="s">
        <v>146</v>
      </c>
      <c r="AB101" s="109" t="s">
        <v>496</v>
      </c>
      <c r="AC101" s="107">
        <f t="shared" si="5"/>
        <v>0</v>
      </c>
    </row>
    <row r="102" spans="1:29" ht="96" x14ac:dyDescent="0.2">
      <c r="A102" s="108">
        <v>2018</v>
      </c>
      <c r="B102" s="108">
        <v>157</v>
      </c>
      <c r="C102" s="109" t="s">
        <v>489</v>
      </c>
      <c r="D102" s="208" t="s">
        <v>490</v>
      </c>
      <c r="E102" s="109" t="s">
        <v>491</v>
      </c>
      <c r="F102" s="210" t="s">
        <v>492</v>
      </c>
      <c r="G102" s="112">
        <v>1535.98</v>
      </c>
      <c r="H102" s="112">
        <v>276.98</v>
      </c>
      <c r="I102" s="143" t="s">
        <v>119</v>
      </c>
      <c r="J102" s="112">
        <f t="shared" si="4"/>
        <v>1259</v>
      </c>
      <c r="K102" s="209" t="s">
        <v>493</v>
      </c>
      <c r="L102" s="108">
        <v>2018</v>
      </c>
      <c r="M102" s="108">
        <v>2753</v>
      </c>
      <c r="N102" s="109" t="s">
        <v>489</v>
      </c>
      <c r="O102" s="111" t="s">
        <v>494</v>
      </c>
      <c r="P102" s="109" t="s">
        <v>495</v>
      </c>
      <c r="Q102" s="109" t="s">
        <v>495</v>
      </c>
      <c r="R102" s="108">
        <v>17</v>
      </c>
      <c r="S102" s="111" t="s">
        <v>157</v>
      </c>
      <c r="T102" s="108"/>
      <c r="U102" s="108">
        <v>0</v>
      </c>
      <c r="V102" s="108">
        <v>0</v>
      </c>
      <c r="W102" s="108">
        <v>0</v>
      </c>
      <c r="X102" s="113">
        <v>0</v>
      </c>
      <c r="Y102" s="113">
        <v>0</v>
      </c>
      <c r="Z102" s="113">
        <v>0</v>
      </c>
      <c r="AA102" s="114" t="s">
        <v>146</v>
      </c>
      <c r="AB102" s="109" t="s">
        <v>496</v>
      </c>
      <c r="AC102" s="107">
        <f t="shared" si="5"/>
        <v>0</v>
      </c>
    </row>
    <row r="103" spans="1:29" ht="192" x14ac:dyDescent="0.2">
      <c r="A103" s="108">
        <v>2023</v>
      </c>
      <c r="B103" s="108">
        <v>212</v>
      </c>
      <c r="C103" s="109" t="s">
        <v>177</v>
      </c>
      <c r="D103" s="208" t="s">
        <v>498</v>
      </c>
      <c r="E103" s="109" t="s">
        <v>179</v>
      </c>
      <c r="F103" s="210" t="s">
        <v>499</v>
      </c>
      <c r="G103" s="112">
        <v>890.6</v>
      </c>
      <c r="H103" s="112">
        <v>160.6</v>
      </c>
      <c r="I103" s="143" t="s">
        <v>119</v>
      </c>
      <c r="J103" s="112">
        <f t="shared" si="4"/>
        <v>730</v>
      </c>
      <c r="K103" s="209" t="s">
        <v>500</v>
      </c>
      <c r="L103" s="108">
        <v>2023</v>
      </c>
      <c r="M103" s="108">
        <v>3840</v>
      </c>
      <c r="N103" s="109" t="s">
        <v>501</v>
      </c>
      <c r="O103" s="111" t="s">
        <v>502</v>
      </c>
      <c r="P103" s="109" t="s">
        <v>503</v>
      </c>
      <c r="Q103" s="109" t="s">
        <v>503</v>
      </c>
      <c r="R103" s="108">
        <v>17</v>
      </c>
      <c r="S103" s="111" t="s">
        <v>157</v>
      </c>
      <c r="T103" s="108">
        <v>1020201</v>
      </c>
      <c r="U103" s="108">
        <v>122</v>
      </c>
      <c r="V103" s="108">
        <v>145</v>
      </c>
      <c r="W103" s="108">
        <v>7002</v>
      </c>
      <c r="X103" s="113">
        <v>2023</v>
      </c>
      <c r="Y103" s="113">
        <v>54</v>
      </c>
      <c r="Z103" s="113">
        <v>0</v>
      </c>
      <c r="AA103" s="114" t="s">
        <v>148</v>
      </c>
      <c r="AB103" s="109" t="s">
        <v>186</v>
      </c>
      <c r="AC103" s="107">
        <f t="shared" si="5"/>
        <v>1</v>
      </c>
    </row>
    <row r="104" spans="1:29" ht="120" x14ac:dyDescent="0.2">
      <c r="A104" s="108">
        <v>2022</v>
      </c>
      <c r="B104" s="108">
        <v>562</v>
      </c>
      <c r="C104" s="109" t="s">
        <v>504</v>
      </c>
      <c r="D104" s="208" t="s">
        <v>505</v>
      </c>
      <c r="E104" s="109" t="s">
        <v>506</v>
      </c>
      <c r="F104" s="210" t="s">
        <v>507</v>
      </c>
      <c r="G104" s="112">
        <v>1331.39</v>
      </c>
      <c r="H104" s="112">
        <v>240.09</v>
      </c>
      <c r="I104" s="143" t="s">
        <v>119</v>
      </c>
      <c r="J104" s="112">
        <f t="shared" si="4"/>
        <v>1091.3000000000002</v>
      </c>
      <c r="K104" s="209" t="s">
        <v>508</v>
      </c>
      <c r="L104" s="108">
        <v>2022</v>
      </c>
      <c r="M104" s="108">
        <v>8510</v>
      </c>
      <c r="N104" s="109" t="s">
        <v>509</v>
      </c>
      <c r="O104" s="111" t="s">
        <v>510</v>
      </c>
      <c r="P104" s="109" t="s">
        <v>511</v>
      </c>
      <c r="Q104" s="109" t="s">
        <v>511</v>
      </c>
      <c r="R104" s="108">
        <v>17</v>
      </c>
      <c r="S104" s="111" t="s">
        <v>157</v>
      </c>
      <c r="T104" s="108">
        <v>1020201</v>
      </c>
      <c r="U104" s="108">
        <v>122</v>
      </c>
      <c r="V104" s="108">
        <v>145</v>
      </c>
      <c r="W104" s="108">
        <v>7002</v>
      </c>
      <c r="X104" s="113">
        <v>2022</v>
      </c>
      <c r="Y104" s="113">
        <v>373</v>
      </c>
      <c r="Z104" s="113">
        <v>0</v>
      </c>
      <c r="AA104" s="114" t="s">
        <v>146</v>
      </c>
      <c r="AB104" s="109" t="s">
        <v>512</v>
      </c>
      <c r="AC104" s="107">
        <f t="shared" si="5"/>
        <v>1</v>
      </c>
    </row>
    <row r="105" spans="1:29" ht="36" x14ac:dyDescent="0.2">
      <c r="A105" s="108">
        <v>2023</v>
      </c>
      <c r="B105" s="108">
        <v>183</v>
      </c>
      <c r="C105" s="109" t="s">
        <v>273</v>
      </c>
      <c r="D105" s="208" t="s">
        <v>513</v>
      </c>
      <c r="E105" s="109" t="s">
        <v>131</v>
      </c>
      <c r="F105" s="210" t="s">
        <v>514</v>
      </c>
      <c r="G105" s="112">
        <v>2501.31</v>
      </c>
      <c r="H105" s="112">
        <v>451.06</v>
      </c>
      <c r="I105" s="143" t="s">
        <v>119</v>
      </c>
      <c r="J105" s="112">
        <f t="shared" si="4"/>
        <v>2050.25</v>
      </c>
      <c r="K105" s="209" t="s">
        <v>515</v>
      </c>
      <c r="L105" s="108">
        <v>2023</v>
      </c>
      <c r="M105" s="108">
        <v>2879</v>
      </c>
      <c r="N105" s="109" t="s">
        <v>275</v>
      </c>
      <c r="O105" s="111" t="s">
        <v>516</v>
      </c>
      <c r="P105" s="109" t="s">
        <v>517</v>
      </c>
      <c r="Q105" s="109" t="s">
        <v>518</v>
      </c>
      <c r="R105" s="108">
        <v>13</v>
      </c>
      <c r="S105" s="111" t="s">
        <v>193</v>
      </c>
      <c r="T105" s="108">
        <v>2000101</v>
      </c>
      <c r="U105" s="108">
        <v>241</v>
      </c>
      <c r="V105" s="108">
        <v>200</v>
      </c>
      <c r="W105" s="108">
        <v>3004</v>
      </c>
      <c r="X105" s="113">
        <v>2023</v>
      </c>
      <c r="Y105" s="113">
        <v>126</v>
      </c>
      <c r="Z105" s="113">
        <v>0</v>
      </c>
      <c r="AA105" s="114" t="s">
        <v>290</v>
      </c>
      <c r="AB105" s="109" t="s">
        <v>519</v>
      </c>
      <c r="AC105" s="107">
        <f t="shared" si="5"/>
        <v>1</v>
      </c>
    </row>
    <row r="106" spans="1:29" ht="72" x14ac:dyDescent="0.2">
      <c r="A106" s="108">
        <v>2023</v>
      </c>
      <c r="B106" s="108">
        <v>210</v>
      </c>
      <c r="C106" s="109" t="s">
        <v>177</v>
      </c>
      <c r="D106" s="208" t="s">
        <v>520</v>
      </c>
      <c r="E106" s="109" t="s">
        <v>249</v>
      </c>
      <c r="F106" s="210" t="s">
        <v>521</v>
      </c>
      <c r="G106" s="112">
        <v>797.69</v>
      </c>
      <c r="H106" s="112">
        <v>194.2</v>
      </c>
      <c r="I106" s="143" t="s">
        <v>119</v>
      </c>
      <c r="J106" s="112">
        <f t="shared" si="4"/>
        <v>603.49</v>
      </c>
      <c r="K106" s="209" t="s">
        <v>515</v>
      </c>
      <c r="L106" s="108">
        <v>2023</v>
      </c>
      <c r="M106" s="108">
        <v>3644</v>
      </c>
      <c r="N106" s="109" t="s">
        <v>272</v>
      </c>
      <c r="O106" s="111" t="s">
        <v>516</v>
      </c>
      <c r="P106" s="109" t="s">
        <v>517</v>
      </c>
      <c r="Q106" s="109" t="s">
        <v>518</v>
      </c>
      <c r="R106" s="108">
        <v>13</v>
      </c>
      <c r="S106" s="111" t="s">
        <v>193</v>
      </c>
      <c r="T106" s="108">
        <v>2000101</v>
      </c>
      <c r="U106" s="108">
        <v>241</v>
      </c>
      <c r="V106" s="108">
        <v>200</v>
      </c>
      <c r="W106" s="108">
        <v>3004</v>
      </c>
      <c r="X106" s="113">
        <v>2023</v>
      </c>
      <c r="Y106" s="113">
        <v>126</v>
      </c>
      <c r="Z106" s="113">
        <v>0</v>
      </c>
      <c r="AA106" s="114" t="s">
        <v>290</v>
      </c>
      <c r="AB106" s="109" t="s">
        <v>367</v>
      </c>
      <c r="AC106" s="107">
        <f t="shared" si="5"/>
        <v>0</v>
      </c>
    </row>
    <row r="107" spans="1:29" ht="72" x14ac:dyDescent="0.2">
      <c r="A107" s="108">
        <v>2023</v>
      </c>
      <c r="B107" s="108">
        <v>210</v>
      </c>
      <c r="C107" s="109" t="s">
        <v>177</v>
      </c>
      <c r="D107" s="208" t="s">
        <v>520</v>
      </c>
      <c r="E107" s="109" t="s">
        <v>249</v>
      </c>
      <c r="F107" s="210" t="s">
        <v>521</v>
      </c>
      <c r="G107" s="112">
        <v>279.26</v>
      </c>
      <c r="H107" s="112">
        <v>0</v>
      </c>
      <c r="I107" s="143" t="s">
        <v>119</v>
      </c>
      <c r="J107" s="112">
        <f t="shared" ref="J107:J138" si="6">IF(I107="SI", G107-H107,G107)</f>
        <v>279.26</v>
      </c>
      <c r="K107" s="209" t="s">
        <v>515</v>
      </c>
      <c r="L107" s="108">
        <v>2023</v>
      </c>
      <c r="M107" s="108">
        <v>3644</v>
      </c>
      <c r="N107" s="109" t="s">
        <v>272</v>
      </c>
      <c r="O107" s="111" t="s">
        <v>516</v>
      </c>
      <c r="P107" s="109" t="s">
        <v>517</v>
      </c>
      <c r="Q107" s="109" t="s">
        <v>518</v>
      </c>
      <c r="R107" s="108">
        <v>16</v>
      </c>
      <c r="S107" s="111" t="s">
        <v>330</v>
      </c>
      <c r="T107" s="108">
        <v>1020201</v>
      </c>
      <c r="U107" s="108">
        <v>122</v>
      </c>
      <c r="V107" s="108">
        <v>145</v>
      </c>
      <c r="W107" s="108">
        <v>6002</v>
      </c>
      <c r="X107" s="113">
        <v>2023</v>
      </c>
      <c r="Y107" s="113">
        <v>128</v>
      </c>
      <c r="Z107" s="113">
        <v>0</v>
      </c>
      <c r="AA107" s="114" t="s">
        <v>428</v>
      </c>
      <c r="AB107" s="109" t="s">
        <v>367</v>
      </c>
      <c r="AC107" s="107">
        <f t="shared" ref="AC107:AC138" si="7">IF(O107=O106, 0,1)</f>
        <v>0</v>
      </c>
    </row>
    <row r="108" spans="1:29" ht="72" x14ac:dyDescent="0.2">
      <c r="A108" s="108">
        <v>2023</v>
      </c>
      <c r="B108" s="108">
        <v>210</v>
      </c>
      <c r="C108" s="109" t="s">
        <v>177</v>
      </c>
      <c r="D108" s="208" t="s">
        <v>520</v>
      </c>
      <c r="E108" s="109" t="s">
        <v>249</v>
      </c>
      <c r="F108" s="210" t="s">
        <v>521</v>
      </c>
      <c r="G108" s="112">
        <v>3322</v>
      </c>
      <c r="H108" s="112">
        <v>599.04999999999995</v>
      </c>
      <c r="I108" s="143" t="s">
        <v>119</v>
      </c>
      <c r="J108" s="112">
        <f t="shared" si="6"/>
        <v>2722.95</v>
      </c>
      <c r="K108" s="209" t="s">
        <v>515</v>
      </c>
      <c r="L108" s="108">
        <v>2023</v>
      </c>
      <c r="M108" s="108">
        <v>3644</v>
      </c>
      <c r="N108" s="109" t="s">
        <v>272</v>
      </c>
      <c r="O108" s="111" t="s">
        <v>516</v>
      </c>
      <c r="P108" s="109" t="s">
        <v>517</v>
      </c>
      <c r="Q108" s="109" t="s">
        <v>518</v>
      </c>
      <c r="R108" s="108">
        <v>14</v>
      </c>
      <c r="S108" s="111" t="s">
        <v>271</v>
      </c>
      <c r="T108" s="108">
        <v>1020201</v>
      </c>
      <c r="U108" s="108">
        <v>122</v>
      </c>
      <c r="V108" s="108">
        <v>145</v>
      </c>
      <c r="W108" s="108">
        <v>4002</v>
      </c>
      <c r="X108" s="113">
        <v>2023</v>
      </c>
      <c r="Y108" s="113">
        <v>129</v>
      </c>
      <c r="Z108" s="113">
        <v>0</v>
      </c>
      <c r="AA108" s="114" t="s">
        <v>146</v>
      </c>
      <c r="AB108" s="109" t="s">
        <v>367</v>
      </c>
      <c r="AC108" s="107">
        <f t="shared" si="7"/>
        <v>0</v>
      </c>
    </row>
    <row r="109" spans="1:29" ht="36" x14ac:dyDescent="0.2">
      <c r="A109" s="108">
        <v>2023</v>
      </c>
      <c r="B109" s="108">
        <v>173</v>
      </c>
      <c r="C109" s="109" t="s">
        <v>249</v>
      </c>
      <c r="D109" s="208" t="s">
        <v>522</v>
      </c>
      <c r="E109" s="109" t="s">
        <v>523</v>
      </c>
      <c r="F109" s="210" t="s">
        <v>524</v>
      </c>
      <c r="G109" s="112">
        <v>3139.85</v>
      </c>
      <c r="H109" s="112">
        <v>566.20000000000005</v>
      </c>
      <c r="I109" s="143" t="s">
        <v>119</v>
      </c>
      <c r="J109" s="112">
        <f t="shared" si="6"/>
        <v>2573.6499999999996</v>
      </c>
      <c r="K109" s="209" t="s">
        <v>525</v>
      </c>
      <c r="L109" s="108">
        <v>2023</v>
      </c>
      <c r="M109" s="108">
        <v>3172</v>
      </c>
      <c r="N109" s="109" t="s">
        <v>435</v>
      </c>
      <c r="O109" s="111" t="s">
        <v>526</v>
      </c>
      <c r="P109" s="109" t="s">
        <v>146</v>
      </c>
      <c r="Q109" s="109" t="s">
        <v>146</v>
      </c>
      <c r="R109" s="108">
        <v>11</v>
      </c>
      <c r="S109" s="111" t="s">
        <v>124</v>
      </c>
      <c r="T109" s="108">
        <v>1020201</v>
      </c>
      <c r="U109" s="108">
        <v>122</v>
      </c>
      <c r="V109" s="108">
        <v>145</v>
      </c>
      <c r="W109" s="108">
        <v>1002</v>
      </c>
      <c r="X109" s="113">
        <v>2023</v>
      </c>
      <c r="Y109" s="113">
        <v>132</v>
      </c>
      <c r="Z109" s="113">
        <v>0</v>
      </c>
      <c r="AA109" s="114" t="s">
        <v>125</v>
      </c>
      <c r="AB109" s="109" t="s">
        <v>527</v>
      </c>
      <c r="AC109" s="107">
        <f t="shared" si="7"/>
        <v>1</v>
      </c>
    </row>
    <row r="110" spans="1:29" ht="84" x14ac:dyDescent="0.2">
      <c r="A110" s="108">
        <v>2023</v>
      </c>
      <c r="B110" s="108">
        <v>213</v>
      </c>
      <c r="C110" s="109" t="s">
        <v>177</v>
      </c>
      <c r="D110" s="208" t="s">
        <v>528</v>
      </c>
      <c r="E110" s="109" t="s">
        <v>179</v>
      </c>
      <c r="F110" s="210" t="s">
        <v>529</v>
      </c>
      <c r="G110" s="112">
        <v>136.03</v>
      </c>
      <c r="H110" s="112">
        <v>24.53</v>
      </c>
      <c r="I110" s="143" t="s">
        <v>119</v>
      </c>
      <c r="J110" s="112">
        <f t="shared" si="6"/>
        <v>111.5</v>
      </c>
      <c r="K110" s="209" t="s">
        <v>530</v>
      </c>
      <c r="L110" s="108">
        <v>2023</v>
      </c>
      <c r="M110" s="108">
        <v>3752</v>
      </c>
      <c r="N110" s="109" t="s">
        <v>273</v>
      </c>
      <c r="O110" s="111" t="s">
        <v>531</v>
      </c>
      <c r="P110" s="109" t="s">
        <v>532</v>
      </c>
      <c r="Q110" s="109" t="s">
        <v>532</v>
      </c>
      <c r="R110" s="108">
        <v>17</v>
      </c>
      <c r="S110" s="111" t="s">
        <v>157</v>
      </c>
      <c r="T110" s="108">
        <v>1020201</v>
      </c>
      <c r="U110" s="108">
        <v>122</v>
      </c>
      <c r="V110" s="108">
        <v>145</v>
      </c>
      <c r="W110" s="108">
        <v>7013</v>
      </c>
      <c r="X110" s="113">
        <v>2023</v>
      </c>
      <c r="Y110" s="113">
        <v>375</v>
      </c>
      <c r="Z110" s="113">
        <v>0</v>
      </c>
      <c r="AA110" s="114" t="s">
        <v>208</v>
      </c>
      <c r="AB110" s="109" t="s">
        <v>185</v>
      </c>
      <c r="AC110" s="107">
        <f t="shared" si="7"/>
        <v>1</v>
      </c>
    </row>
    <row r="111" spans="1:29" ht="96" x14ac:dyDescent="0.2">
      <c r="A111" s="108">
        <v>2023</v>
      </c>
      <c r="B111" s="108">
        <v>132</v>
      </c>
      <c r="C111" s="109" t="s">
        <v>381</v>
      </c>
      <c r="D111" s="208" t="s">
        <v>533</v>
      </c>
      <c r="E111" s="109" t="s">
        <v>534</v>
      </c>
      <c r="F111" s="210" t="s">
        <v>535</v>
      </c>
      <c r="G111" s="112">
        <v>2232.6</v>
      </c>
      <c r="H111" s="112">
        <v>402.6</v>
      </c>
      <c r="I111" s="143" t="s">
        <v>119</v>
      </c>
      <c r="J111" s="112">
        <f t="shared" si="6"/>
        <v>1830</v>
      </c>
      <c r="K111" s="209" t="s">
        <v>536</v>
      </c>
      <c r="L111" s="108">
        <v>2023</v>
      </c>
      <c r="M111" s="108">
        <v>2527</v>
      </c>
      <c r="N111" s="109" t="s">
        <v>381</v>
      </c>
      <c r="O111" s="111" t="s">
        <v>537</v>
      </c>
      <c r="P111" s="109" t="s">
        <v>538</v>
      </c>
      <c r="Q111" s="109" t="s">
        <v>538</v>
      </c>
      <c r="R111" s="108">
        <v>12</v>
      </c>
      <c r="S111" s="111" t="s">
        <v>282</v>
      </c>
      <c r="T111" s="108">
        <v>1000201</v>
      </c>
      <c r="U111" s="108">
        <v>122</v>
      </c>
      <c r="V111" s="108">
        <v>145</v>
      </c>
      <c r="W111" s="108">
        <v>2109</v>
      </c>
      <c r="X111" s="113">
        <v>2023</v>
      </c>
      <c r="Y111" s="113">
        <v>83</v>
      </c>
      <c r="Z111" s="113">
        <v>0</v>
      </c>
      <c r="AA111" s="114" t="s">
        <v>138</v>
      </c>
      <c r="AB111" s="109" t="s">
        <v>539</v>
      </c>
      <c r="AC111" s="107">
        <f t="shared" si="7"/>
        <v>1</v>
      </c>
    </row>
    <row r="112" spans="1:29" ht="108" x14ac:dyDescent="0.2">
      <c r="A112" s="108">
        <v>2023</v>
      </c>
      <c r="B112" s="108">
        <v>198</v>
      </c>
      <c r="C112" s="109" t="s">
        <v>137</v>
      </c>
      <c r="D112" s="208" t="s">
        <v>540</v>
      </c>
      <c r="E112" s="109" t="s">
        <v>182</v>
      </c>
      <c r="F112" s="210" t="s">
        <v>541</v>
      </c>
      <c r="G112" s="112">
        <v>-2232.6</v>
      </c>
      <c r="H112" s="112">
        <v>-402.6</v>
      </c>
      <c r="I112" s="143" t="s">
        <v>119</v>
      </c>
      <c r="J112" s="112">
        <f t="shared" si="6"/>
        <v>-1830</v>
      </c>
      <c r="K112" s="209" t="s">
        <v>536</v>
      </c>
      <c r="L112" s="108">
        <v>2023</v>
      </c>
      <c r="M112" s="108">
        <v>3915</v>
      </c>
      <c r="N112" s="109" t="s">
        <v>182</v>
      </c>
      <c r="O112" s="111" t="s">
        <v>537</v>
      </c>
      <c r="P112" s="109" t="s">
        <v>538</v>
      </c>
      <c r="Q112" s="109" t="s">
        <v>538</v>
      </c>
      <c r="R112" s="108">
        <v>12</v>
      </c>
      <c r="S112" s="111" t="s">
        <v>282</v>
      </c>
      <c r="T112" s="108">
        <v>1000201</v>
      </c>
      <c r="U112" s="108">
        <v>122</v>
      </c>
      <c r="V112" s="108">
        <v>145</v>
      </c>
      <c r="W112" s="108">
        <v>2109</v>
      </c>
      <c r="X112" s="113">
        <v>2023</v>
      </c>
      <c r="Y112" s="113">
        <v>83</v>
      </c>
      <c r="Z112" s="113">
        <v>0</v>
      </c>
      <c r="AA112" s="114" t="s">
        <v>138</v>
      </c>
      <c r="AB112" s="109" t="s">
        <v>228</v>
      </c>
      <c r="AC112" s="107">
        <f t="shared" si="7"/>
        <v>0</v>
      </c>
    </row>
    <row r="113" spans="1:29" ht="108" x14ac:dyDescent="0.2">
      <c r="A113" s="108">
        <v>2023</v>
      </c>
      <c r="B113" s="108">
        <v>199</v>
      </c>
      <c r="C113" s="109" t="s">
        <v>137</v>
      </c>
      <c r="D113" s="208" t="s">
        <v>542</v>
      </c>
      <c r="E113" s="109" t="s">
        <v>182</v>
      </c>
      <c r="F113" s="210" t="s">
        <v>541</v>
      </c>
      <c r="G113" s="112">
        <v>1830</v>
      </c>
      <c r="H113" s="112">
        <v>330</v>
      </c>
      <c r="I113" s="143" t="s">
        <v>119</v>
      </c>
      <c r="J113" s="112">
        <f t="shared" si="6"/>
        <v>1500</v>
      </c>
      <c r="K113" s="209" t="s">
        <v>536</v>
      </c>
      <c r="L113" s="108">
        <v>2023</v>
      </c>
      <c r="M113" s="108">
        <v>3970</v>
      </c>
      <c r="N113" s="109" t="s">
        <v>224</v>
      </c>
      <c r="O113" s="111" t="s">
        <v>537</v>
      </c>
      <c r="P113" s="109" t="s">
        <v>538</v>
      </c>
      <c r="Q113" s="109" t="s">
        <v>538</v>
      </c>
      <c r="R113" s="108">
        <v>12</v>
      </c>
      <c r="S113" s="111" t="s">
        <v>282</v>
      </c>
      <c r="T113" s="108">
        <v>1000201</v>
      </c>
      <c r="U113" s="108">
        <v>122</v>
      </c>
      <c r="V113" s="108">
        <v>145</v>
      </c>
      <c r="W113" s="108">
        <v>2109</v>
      </c>
      <c r="X113" s="113">
        <v>2023</v>
      </c>
      <c r="Y113" s="113">
        <v>83</v>
      </c>
      <c r="Z113" s="113">
        <v>0</v>
      </c>
      <c r="AA113" s="114" t="s">
        <v>138</v>
      </c>
      <c r="AB113" s="109" t="s">
        <v>228</v>
      </c>
      <c r="AC113" s="107">
        <f t="shared" si="7"/>
        <v>0</v>
      </c>
    </row>
    <row r="114" spans="1:29" ht="168" x14ac:dyDescent="0.2">
      <c r="A114" s="108">
        <v>2023</v>
      </c>
      <c r="B114" s="108">
        <v>203</v>
      </c>
      <c r="C114" s="109" t="s">
        <v>137</v>
      </c>
      <c r="D114" s="208" t="s">
        <v>543</v>
      </c>
      <c r="E114" s="109" t="s">
        <v>273</v>
      </c>
      <c r="F114" s="210" t="s">
        <v>544</v>
      </c>
      <c r="G114" s="112">
        <v>9351.2999999999993</v>
      </c>
      <c r="H114" s="112">
        <v>1686.3</v>
      </c>
      <c r="I114" s="143" t="s">
        <v>119</v>
      </c>
      <c r="J114" s="112">
        <f t="shared" si="6"/>
        <v>7664.9999999999991</v>
      </c>
      <c r="K114" s="209" t="s">
        <v>545</v>
      </c>
      <c r="L114" s="108">
        <v>2023</v>
      </c>
      <c r="M114" s="108">
        <v>3876</v>
      </c>
      <c r="N114" s="109" t="s">
        <v>182</v>
      </c>
      <c r="O114" s="111" t="s">
        <v>546</v>
      </c>
      <c r="P114" s="109" t="s">
        <v>547</v>
      </c>
      <c r="Q114" s="109" t="s">
        <v>547</v>
      </c>
      <c r="R114" s="108">
        <v>14</v>
      </c>
      <c r="S114" s="111" t="s">
        <v>271</v>
      </c>
      <c r="T114" s="108">
        <v>2000101</v>
      </c>
      <c r="U114" s="108">
        <v>241</v>
      </c>
      <c r="V114" s="108">
        <v>2415</v>
      </c>
      <c r="W114" s="108">
        <v>4</v>
      </c>
      <c r="X114" s="113">
        <v>2022</v>
      </c>
      <c r="Y114" s="113">
        <v>658</v>
      </c>
      <c r="Z114" s="113">
        <v>0</v>
      </c>
      <c r="AA114" s="114" t="s">
        <v>146</v>
      </c>
      <c r="AB114" s="109" t="s">
        <v>186</v>
      </c>
      <c r="AC114" s="107">
        <f t="shared" si="7"/>
        <v>1</v>
      </c>
    </row>
    <row r="115" spans="1:29" ht="168" x14ac:dyDescent="0.2">
      <c r="A115" s="108">
        <v>2023</v>
      </c>
      <c r="B115" s="108">
        <v>203</v>
      </c>
      <c r="C115" s="109" t="s">
        <v>137</v>
      </c>
      <c r="D115" s="208" t="s">
        <v>543</v>
      </c>
      <c r="E115" s="109" t="s">
        <v>273</v>
      </c>
      <c r="F115" s="210" t="s">
        <v>548</v>
      </c>
      <c r="G115" s="112">
        <v>4007.7</v>
      </c>
      <c r="H115" s="112">
        <v>722.7</v>
      </c>
      <c r="I115" s="143" t="s">
        <v>119</v>
      </c>
      <c r="J115" s="112">
        <f t="shared" si="6"/>
        <v>3285</v>
      </c>
      <c r="K115" s="209" t="s">
        <v>545</v>
      </c>
      <c r="L115" s="108">
        <v>2023</v>
      </c>
      <c r="M115" s="108">
        <v>3876</v>
      </c>
      <c r="N115" s="109" t="s">
        <v>182</v>
      </c>
      <c r="O115" s="111" t="s">
        <v>546</v>
      </c>
      <c r="P115" s="109" t="s">
        <v>547</v>
      </c>
      <c r="Q115" s="109" t="s">
        <v>547</v>
      </c>
      <c r="R115" s="108">
        <v>14</v>
      </c>
      <c r="S115" s="111" t="s">
        <v>271</v>
      </c>
      <c r="T115" s="108">
        <v>2000101</v>
      </c>
      <c r="U115" s="108">
        <v>241</v>
      </c>
      <c r="V115" s="108">
        <v>2415</v>
      </c>
      <c r="W115" s="108">
        <v>4</v>
      </c>
      <c r="X115" s="113">
        <v>2022</v>
      </c>
      <c r="Y115" s="113">
        <v>658</v>
      </c>
      <c r="Z115" s="113">
        <v>0</v>
      </c>
      <c r="AA115" s="114" t="s">
        <v>146</v>
      </c>
      <c r="AB115" s="109" t="s">
        <v>186</v>
      </c>
      <c r="AC115" s="107">
        <f t="shared" si="7"/>
        <v>0</v>
      </c>
    </row>
    <row r="116" spans="1:29" ht="204" x14ac:dyDescent="0.2">
      <c r="A116" s="108">
        <v>2023</v>
      </c>
      <c r="B116" s="108">
        <v>204</v>
      </c>
      <c r="C116" s="109" t="s">
        <v>137</v>
      </c>
      <c r="D116" s="208" t="s">
        <v>549</v>
      </c>
      <c r="E116" s="109" t="s">
        <v>273</v>
      </c>
      <c r="F116" s="210" t="s">
        <v>550</v>
      </c>
      <c r="G116" s="112">
        <v>37181</v>
      </c>
      <c r="H116" s="112">
        <v>6704.77</v>
      </c>
      <c r="I116" s="143" t="s">
        <v>119</v>
      </c>
      <c r="J116" s="112">
        <f t="shared" si="6"/>
        <v>30476.23</v>
      </c>
      <c r="K116" s="209" t="s">
        <v>551</v>
      </c>
      <c r="L116" s="108">
        <v>2023</v>
      </c>
      <c r="M116" s="108">
        <v>3872</v>
      </c>
      <c r="N116" s="109" t="s">
        <v>182</v>
      </c>
      <c r="O116" s="111" t="s">
        <v>546</v>
      </c>
      <c r="P116" s="109" t="s">
        <v>547</v>
      </c>
      <c r="Q116" s="109" t="s">
        <v>547</v>
      </c>
      <c r="R116" s="108">
        <v>14</v>
      </c>
      <c r="S116" s="111" t="s">
        <v>271</v>
      </c>
      <c r="T116" s="108">
        <v>2000101</v>
      </c>
      <c r="U116" s="108">
        <v>241</v>
      </c>
      <c r="V116" s="108">
        <v>2415</v>
      </c>
      <c r="W116" s="108">
        <v>4</v>
      </c>
      <c r="X116" s="113">
        <v>2022</v>
      </c>
      <c r="Y116" s="113">
        <v>659</v>
      </c>
      <c r="Z116" s="113">
        <v>0</v>
      </c>
      <c r="AA116" s="114" t="s">
        <v>146</v>
      </c>
      <c r="AB116" s="109" t="s">
        <v>186</v>
      </c>
      <c r="AC116" s="107">
        <f t="shared" si="7"/>
        <v>0</v>
      </c>
    </row>
    <row r="117" spans="1:29" ht="204" x14ac:dyDescent="0.2">
      <c r="A117" s="108">
        <v>2023</v>
      </c>
      <c r="B117" s="108">
        <v>204</v>
      </c>
      <c r="C117" s="109" t="s">
        <v>137</v>
      </c>
      <c r="D117" s="208" t="s">
        <v>549</v>
      </c>
      <c r="E117" s="109" t="s">
        <v>273</v>
      </c>
      <c r="F117" s="210" t="s">
        <v>550</v>
      </c>
      <c r="G117" s="112">
        <v>578</v>
      </c>
      <c r="H117" s="112">
        <v>104.23</v>
      </c>
      <c r="I117" s="143" t="s">
        <v>119</v>
      </c>
      <c r="J117" s="112">
        <f t="shared" si="6"/>
        <v>473.77</v>
      </c>
      <c r="K117" s="209" t="s">
        <v>551</v>
      </c>
      <c r="L117" s="108">
        <v>2023</v>
      </c>
      <c r="M117" s="108">
        <v>3872</v>
      </c>
      <c r="N117" s="109" t="s">
        <v>182</v>
      </c>
      <c r="O117" s="111" t="s">
        <v>546</v>
      </c>
      <c r="P117" s="109" t="s">
        <v>547</v>
      </c>
      <c r="Q117" s="109" t="s">
        <v>547</v>
      </c>
      <c r="R117" s="108">
        <v>14</v>
      </c>
      <c r="S117" s="111" t="s">
        <v>271</v>
      </c>
      <c r="T117" s="108">
        <v>2000101</v>
      </c>
      <c r="U117" s="108">
        <v>241</v>
      </c>
      <c r="V117" s="108">
        <v>200</v>
      </c>
      <c r="W117" s="108">
        <v>4004</v>
      </c>
      <c r="X117" s="113">
        <v>2022</v>
      </c>
      <c r="Y117" s="113">
        <v>660</v>
      </c>
      <c r="Z117" s="113">
        <v>0</v>
      </c>
      <c r="AA117" s="114" t="s">
        <v>146</v>
      </c>
      <c r="AB117" s="109" t="s">
        <v>186</v>
      </c>
      <c r="AC117" s="107">
        <f t="shared" si="7"/>
        <v>0</v>
      </c>
    </row>
    <row r="118" spans="1:29" ht="168" x14ac:dyDescent="0.2">
      <c r="A118" s="108">
        <v>2023</v>
      </c>
      <c r="B118" s="108">
        <v>205</v>
      </c>
      <c r="C118" s="109" t="s">
        <v>137</v>
      </c>
      <c r="D118" s="208" t="s">
        <v>552</v>
      </c>
      <c r="E118" s="109" t="s">
        <v>273</v>
      </c>
      <c r="F118" s="210" t="s">
        <v>553</v>
      </c>
      <c r="G118" s="112">
        <v>21307.3</v>
      </c>
      <c r="H118" s="112">
        <v>3842.3</v>
      </c>
      <c r="I118" s="143" t="s">
        <v>119</v>
      </c>
      <c r="J118" s="112">
        <f t="shared" si="6"/>
        <v>17465</v>
      </c>
      <c r="K118" s="209" t="s">
        <v>554</v>
      </c>
      <c r="L118" s="108">
        <v>2023</v>
      </c>
      <c r="M118" s="108">
        <v>3874</v>
      </c>
      <c r="N118" s="109" t="s">
        <v>182</v>
      </c>
      <c r="O118" s="111" t="s">
        <v>546</v>
      </c>
      <c r="P118" s="109" t="s">
        <v>547</v>
      </c>
      <c r="Q118" s="109" t="s">
        <v>547</v>
      </c>
      <c r="R118" s="108">
        <v>14</v>
      </c>
      <c r="S118" s="111" t="s">
        <v>271</v>
      </c>
      <c r="T118" s="108">
        <v>2000101</v>
      </c>
      <c r="U118" s="108">
        <v>241</v>
      </c>
      <c r="V118" s="108">
        <v>2415</v>
      </c>
      <c r="W118" s="108">
        <v>4</v>
      </c>
      <c r="X118" s="113">
        <v>2022</v>
      </c>
      <c r="Y118" s="113">
        <v>657</v>
      </c>
      <c r="Z118" s="113">
        <v>0</v>
      </c>
      <c r="AA118" s="114" t="s">
        <v>146</v>
      </c>
      <c r="AB118" s="109" t="s">
        <v>186</v>
      </c>
      <c r="AC118" s="107">
        <f t="shared" si="7"/>
        <v>0</v>
      </c>
    </row>
    <row r="119" spans="1:29" ht="168" x14ac:dyDescent="0.2">
      <c r="A119" s="108">
        <v>2023</v>
      </c>
      <c r="B119" s="108">
        <v>205</v>
      </c>
      <c r="C119" s="109" t="s">
        <v>137</v>
      </c>
      <c r="D119" s="208" t="s">
        <v>552</v>
      </c>
      <c r="E119" s="109" t="s">
        <v>273</v>
      </c>
      <c r="F119" s="210" t="s">
        <v>555</v>
      </c>
      <c r="G119" s="112">
        <v>9131.7000000000007</v>
      </c>
      <c r="H119" s="112">
        <v>1646.7</v>
      </c>
      <c r="I119" s="143" t="s">
        <v>119</v>
      </c>
      <c r="J119" s="112">
        <f t="shared" si="6"/>
        <v>7485.0000000000009</v>
      </c>
      <c r="K119" s="209" t="s">
        <v>554</v>
      </c>
      <c r="L119" s="108">
        <v>2023</v>
      </c>
      <c r="M119" s="108">
        <v>3874</v>
      </c>
      <c r="N119" s="109" t="s">
        <v>182</v>
      </c>
      <c r="O119" s="111" t="s">
        <v>546</v>
      </c>
      <c r="P119" s="109" t="s">
        <v>547</v>
      </c>
      <c r="Q119" s="109" t="s">
        <v>547</v>
      </c>
      <c r="R119" s="108">
        <v>14</v>
      </c>
      <c r="S119" s="111" t="s">
        <v>271</v>
      </c>
      <c r="T119" s="108">
        <v>2000101</v>
      </c>
      <c r="U119" s="108">
        <v>241</v>
      </c>
      <c r="V119" s="108">
        <v>2415</v>
      </c>
      <c r="W119" s="108">
        <v>4</v>
      </c>
      <c r="X119" s="113">
        <v>2022</v>
      </c>
      <c r="Y119" s="113">
        <v>657</v>
      </c>
      <c r="Z119" s="113">
        <v>0</v>
      </c>
      <c r="AA119" s="114" t="s">
        <v>146</v>
      </c>
      <c r="AB119" s="109" t="s">
        <v>186</v>
      </c>
      <c r="AC119" s="107">
        <f t="shared" si="7"/>
        <v>0</v>
      </c>
    </row>
    <row r="120" spans="1:29" ht="144" x14ac:dyDescent="0.2">
      <c r="A120" s="108">
        <v>2023</v>
      </c>
      <c r="B120" s="108">
        <v>15</v>
      </c>
      <c r="C120" s="109" t="s">
        <v>242</v>
      </c>
      <c r="D120" s="208" t="s">
        <v>556</v>
      </c>
      <c r="E120" s="109" t="s">
        <v>557</v>
      </c>
      <c r="F120" s="210" t="s">
        <v>558</v>
      </c>
      <c r="G120" s="112">
        <v>1268.8</v>
      </c>
      <c r="H120" s="112">
        <v>0</v>
      </c>
      <c r="I120" s="143" t="s">
        <v>119</v>
      </c>
      <c r="J120" s="112">
        <f t="shared" si="6"/>
        <v>1268.8</v>
      </c>
      <c r="K120" s="209" t="s">
        <v>559</v>
      </c>
      <c r="L120" s="108">
        <v>2023</v>
      </c>
      <c r="M120" s="108">
        <v>13</v>
      </c>
      <c r="N120" s="109" t="s">
        <v>255</v>
      </c>
      <c r="O120" s="111" t="s">
        <v>560</v>
      </c>
      <c r="P120" s="109" t="s">
        <v>561</v>
      </c>
      <c r="Q120" s="109" t="s">
        <v>562</v>
      </c>
      <c r="R120" s="108">
        <v>16</v>
      </c>
      <c r="S120" s="111" t="s">
        <v>330</v>
      </c>
      <c r="T120" s="108">
        <v>1020201</v>
      </c>
      <c r="U120" s="108">
        <v>122</v>
      </c>
      <c r="V120" s="108">
        <v>145</v>
      </c>
      <c r="W120" s="108">
        <v>6011</v>
      </c>
      <c r="X120" s="113">
        <v>2022</v>
      </c>
      <c r="Y120" s="113">
        <v>502</v>
      </c>
      <c r="Z120" s="113">
        <v>0</v>
      </c>
      <c r="AA120" s="114" t="s">
        <v>340</v>
      </c>
      <c r="AB120" s="109" t="s">
        <v>131</v>
      </c>
      <c r="AC120" s="107">
        <f t="shared" si="7"/>
        <v>1</v>
      </c>
    </row>
    <row r="121" spans="1:29" ht="144" x14ac:dyDescent="0.2">
      <c r="A121" s="108">
        <v>2023</v>
      </c>
      <c r="B121" s="108">
        <v>214</v>
      </c>
      <c r="C121" s="109" t="s">
        <v>177</v>
      </c>
      <c r="D121" s="208" t="s">
        <v>563</v>
      </c>
      <c r="E121" s="109" t="s">
        <v>266</v>
      </c>
      <c r="F121" s="210" t="s">
        <v>564</v>
      </c>
      <c r="G121" s="112">
        <v>352.17</v>
      </c>
      <c r="H121" s="112">
        <v>63.51</v>
      </c>
      <c r="I121" s="143" t="s">
        <v>119</v>
      </c>
      <c r="J121" s="112">
        <f t="shared" si="6"/>
        <v>288.66000000000003</v>
      </c>
      <c r="K121" s="209" t="s">
        <v>565</v>
      </c>
      <c r="L121" s="108">
        <v>2023</v>
      </c>
      <c r="M121" s="108">
        <v>3514</v>
      </c>
      <c r="N121" s="109" t="s">
        <v>566</v>
      </c>
      <c r="O121" s="111" t="s">
        <v>567</v>
      </c>
      <c r="P121" s="109" t="s">
        <v>568</v>
      </c>
      <c r="Q121" s="109" t="s">
        <v>568</v>
      </c>
      <c r="R121" s="108">
        <v>21</v>
      </c>
      <c r="S121" s="111" t="s">
        <v>147</v>
      </c>
      <c r="T121" s="108">
        <v>1020201</v>
      </c>
      <c r="U121" s="108">
        <v>122</v>
      </c>
      <c r="V121" s="108">
        <v>140</v>
      </c>
      <c r="W121" s="108">
        <v>1105</v>
      </c>
      <c r="X121" s="113">
        <v>2023</v>
      </c>
      <c r="Y121" s="113">
        <v>153</v>
      </c>
      <c r="Z121" s="113">
        <v>0</v>
      </c>
      <c r="AA121" s="114" t="s">
        <v>146</v>
      </c>
      <c r="AB121" s="109" t="s">
        <v>569</v>
      </c>
      <c r="AC121" s="107">
        <f t="shared" si="7"/>
        <v>1</v>
      </c>
    </row>
    <row r="122" spans="1:29" ht="72" x14ac:dyDescent="0.2">
      <c r="A122" s="108">
        <v>2023</v>
      </c>
      <c r="B122" s="108">
        <v>39</v>
      </c>
      <c r="C122" s="109" t="s">
        <v>370</v>
      </c>
      <c r="D122" s="208" t="s">
        <v>570</v>
      </c>
      <c r="E122" s="109" t="s">
        <v>149</v>
      </c>
      <c r="F122" s="210" t="s">
        <v>571</v>
      </c>
      <c r="G122" s="112">
        <v>5763.38</v>
      </c>
      <c r="H122" s="112">
        <v>47.31</v>
      </c>
      <c r="I122" s="143" t="s">
        <v>119</v>
      </c>
      <c r="J122" s="112">
        <f t="shared" si="6"/>
        <v>5716.07</v>
      </c>
      <c r="K122" s="209" t="s">
        <v>572</v>
      </c>
      <c r="L122" s="108">
        <v>2023</v>
      </c>
      <c r="M122" s="108">
        <v>167</v>
      </c>
      <c r="N122" s="109" t="s">
        <v>250</v>
      </c>
      <c r="O122" s="111" t="s">
        <v>573</v>
      </c>
      <c r="P122" s="109" t="s">
        <v>574</v>
      </c>
      <c r="Q122" s="109" t="s">
        <v>575</v>
      </c>
      <c r="R122" s="108">
        <v>21</v>
      </c>
      <c r="S122" s="111" t="s">
        <v>147</v>
      </c>
      <c r="T122" s="108">
        <v>1000201</v>
      </c>
      <c r="U122" s="108">
        <v>122</v>
      </c>
      <c r="V122" s="108">
        <v>145</v>
      </c>
      <c r="W122" s="108">
        <v>1012</v>
      </c>
      <c r="X122" s="113">
        <v>2022</v>
      </c>
      <c r="Y122" s="113">
        <v>527</v>
      </c>
      <c r="Z122" s="113">
        <v>0</v>
      </c>
      <c r="AA122" s="114" t="s">
        <v>576</v>
      </c>
      <c r="AB122" s="109" t="s">
        <v>408</v>
      </c>
      <c r="AC122" s="107">
        <f t="shared" si="7"/>
        <v>1</v>
      </c>
    </row>
    <row r="123" spans="1:29" ht="96" x14ac:dyDescent="0.2">
      <c r="A123" s="108">
        <v>2023</v>
      </c>
      <c r="B123" s="108">
        <v>119</v>
      </c>
      <c r="C123" s="109" t="s">
        <v>381</v>
      </c>
      <c r="D123" s="208" t="s">
        <v>577</v>
      </c>
      <c r="E123" s="109" t="s">
        <v>423</v>
      </c>
      <c r="F123" s="210" t="s">
        <v>578</v>
      </c>
      <c r="G123" s="112">
        <v>5546.81</v>
      </c>
      <c r="H123" s="112">
        <v>27.16</v>
      </c>
      <c r="I123" s="143" t="s">
        <v>119</v>
      </c>
      <c r="J123" s="112">
        <f t="shared" si="6"/>
        <v>5519.6500000000005</v>
      </c>
      <c r="K123" s="209" t="s">
        <v>572</v>
      </c>
      <c r="L123" s="108">
        <v>2023</v>
      </c>
      <c r="M123" s="108">
        <v>1953</v>
      </c>
      <c r="N123" s="109" t="s">
        <v>321</v>
      </c>
      <c r="O123" s="111" t="s">
        <v>573</v>
      </c>
      <c r="P123" s="109" t="s">
        <v>574</v>
      </c>
      <c r="Q123" s="109" t="s">
        <v>575</v>
      </c>
      <c r="R123" s="108">
        <v>21</v>
      </c>
      <c r="S123" s="111" t="s">
        <v>147</v>
      </c>
      <c r="T123" s="108">
        <v>1000201</v>
      </c>
      <c r="U123" s="108">
        <v>122</v>
      </c>
      <c r="V123" s="108">
        <v>145</v>
      </c>
      <c r="W123" s="108">
        <v>1012</v>
      </c>
      <c r="X123" s="113">
        <v>2023</v>
      </c>
      <c r="Y123" s="113">
        <v>527</v>
      </c>
      <c r="Z123" s="113">
        <v>0</v>
      </c>
      <c r="AA123" s="114" t="s">
        <v>146</v>
      </c>
      <c r="AB123" s="109" t="s">
        <v>576</v>
      </c>
      <c r="AC123" s="107">
        <f t="shared" si="7"/>
        <v>0</v>
      </c>
    </row>
    <row r="124" spans="1:29" ht="84" x14ac:dyDescent="0.2">
      <c r="A124" s="108">
        <v>2023</v>
      </c>
      <c r="B124" s="108">
        <v>119</v>
      </c>
      <c r="C124" s="109" t="s">
        <v>381</v>
      </c>
      <c r="D124" s="208" t="s">
        <v>577</v>
      </c>
      <c r="E124" s="109" t="s">
        <v>423</v>
      </c>
      <c r="F124" s="210" t="s">
        <v>579</v>
      </c>
      <c r="G124" s="112">
        <v>3539.49</v>
      </c>
      <c r="H124" s="112">
        <v>17.329999999999998</v>
      </c>
      <c r="I124" s="143" t="s">
        <v>119</v>
      </c>
      <c r="J124" s="112">
        <f t="shared" si="6"/>
        <v>3522.16</v>
      </c>
      <c r="K124" s="209" t="s">
        <v>572</v>
      </c>
      <c r="L124" s="108">
        <v>2023</v>
      </c>
      <c r="M124" s="108">
        <v>1953</v>
      </c>
      <c r="N124" s="109" t="s">
        <v>321</v>
      </c>
      <c r="O124" s="111" t="s">
        <v>573</v>
      </c>
      <c r="P124" s="109" t="s">
        <v>574</v>
      </c>
      <c r="Q124" s="109" t="s">
        <v>575</v>
      </c>
      <c r="R124" s="108">
        <v>17</v>
      </c>
      <c r="S124" s="111" t="s">
        <v>157</v>
      </c>
      <c r="T124" s="108">
        <v>1020201</v>
      </c>
      <c r="U124" s="108">
        <v>122</v>
      </c>
      <c r="V124" s="108">
        <v>145</v>
      </c>
      <c r="W124" s="108">
        <v>7012</v>
      </c>
      <c r="X124" s="113">
        <v>2023</v>
      </c>
      <c r="Y124" s="113">
        <v>528</v>
      </c>
      <c r="Z124" s="113">
        <v>0</v>
      </c>
      <c r="AA124" s="114" t="s">
        <v>146</v>
      </c>
      <c r="AB124" s="109" t="s">
        <v>576</v>
      </c>
      <c r="AC124" s="107">
        <f t="shared" si="7"/>
        <v>0</v>
      </c>
    </row>
    <row r="125" spans="1:29" ht="60" x14ac:dyDescent="0.2">
      <c r="A125" s="108">
        <v>2023</v>
      </c>
      <c r="B125" s="108">
        <v>194</v>
      </c>
      <c r="C125" s="109" t="s">
        <v>135</v>
      </c>
      <c r="D125" s="208" t="s">
        <v>580</v>
      </c>
      <c r="E125" s="109" t="s">
        <v>131</v>
      </c>
      <c r="F125" s="210" t="s">
        <v>581</v>
      </c>
      <c r="G125" s="112">
        <v>3669.16</v>
      </c>
      <c r="H125" s="112">
        <v>30.38</v>
      </c>
      <c r="I125" s="143" t="s">
        <v>119</v>
      </c>
      <c r="J125" s="112">
        <f t="shared" si="6"/>
        <v>3638.7799999999997</v>
      </c>
      <c r="K125" s="209" t="s">
        <v>572</v>
      </c>
      <c r="L125" s="108">
        <v>2023</v>
      </c>
      <c r="M125" s="108">
        <v>3431</v>
      </c>
      <c r="N125" s="109" t="s">
        <v>266</v>
      </c>
      <c r="O125" s="111" t="s">
        <v>573</v>
      </c>
      <c r="P125" s="109" t="s">
        <v>574</v>
      </c>
      <c r="Q125" s="109" t="s">
        <v>575</v>
      </c>
      <c r="R125" s="108">
        <v>17</v>
      </c>
      <c r="S125" s="111" t="s">
        <v>157</v>
      </c>
      <c r="T125" s="108">
        <v>1020201</v>
      </c>
      <c r="U125" s="108">
        <v>122</v>
      </c>
      <c r="V125" s="108">
        <v>145</v>
      </c>
      <c r="W125" s="108">
        <v>7012</v>
      </c>
      <c r="X125" s="113">
        <v>2023</v>
      </c>
      <c r="Y125" s="113">
        <v>528</v>
      </c>
      <c r="Z125" s="113">
        <v>0</v>
      </c>
      <c r="AA125" s="114" t="s">
        <v>146</v>
      </c>
      <c r="AB125" s="109" t="s">
        <v>209</v>
      </c>
      <c r="AC125" s="107">
        <f t="shared" si="7"/>
        <v>0</v>
      </c>
    </row>
    <row r="126" spans="1:29" ht="72" x14ac:dyDescent="0.2">
      <c r="A126" s="108">
        <v>2023</v>
      </c>
      <c r="B126" s="108">
        <v>194</v>
      </c>
      <c r="C126" s="109" t="s">
        <v>135</v>
      </c>
      <c r="D126" s="208" t="s">
        <v>580</v>
      </c>
      <c r="E126" s="109" t="s">
        <v>131</v>
      </c>
      <c r="F126" s="210" t="s">
        <v>582</v>
      </c>
      <c r="G126" s="112">
        <v>4140.8</v>
      </c>
      <c r="H126" s="112">
        <v>30.37</v>
      </c>
      <c r="I126" s="143" t="s">
        <v>119</v>
      </c>
      <c r="J126" s="112">
        <f t="shared" si="6"/>
        <v>4110.43</v>
      </c>
      <c r="K126" s="209" t="s">
        <v>572</v>
      </c>
      <c r="L126" s="108">
        <v>2023</v>
      </c>
      <c r="M126" s="108">
        <v>3431</v>
      </c>
      <c r="N126" s="109" t="s">
        <v>266</v>
      </c>
      <c r="O126" s="111" t="s">
        <v>573</v>
      </c>
      <c r="P126" s="109" t="s">
        <v>574</v>
      </c>
      <c r="Q126" s="109" t="s">
        <v>575</v>
      </c>
      <c r="R126" s="108">
        <v>21</v>
      </c>
      <c r="S126" s="111" t="s">
        <v>147</v>
      </c>
      <c r="T126" s="108">
        <v>1000201</v>
      </c>
      <c r="U126" s="108">
        <v>122</v>
      </c>
      <c r="V126" s="108">
        <v>145</v>
      </c>
      <c r="W126" s="108">
        <v>1012</v>
      </c>
      <c r="X126" s="113">
        <v>2023</v>
      </c>
      <c r="Y126" s="113">
        <v>527</v>
      </c>
      <c r="Z126" s="113">
        <v>0</v>
      </c>
      <c r="AA126" s="114" t="s">
        <v>146</v>
      </c>
      <c r="AB126" s="109" t="s">
        <v>209</v>
      </c>
      <c r="AC126" s="107">
        <f t="shared" si="7"/>
        <v>0</v>
      </c>
    </row>
    <row r="127" spans="1:29" ht="108" x14ac:dyDescent="0.2">
      <c r="A127" s="108">
        <v>2023</v>
      </c>
      <c r="B127" s="108">
        <v>208</v>
      </c>
      <c r="C127" s="109" t="s">
        <v>177</v>
      </c>
      <c r="D127" s="208" t="s">
        <v>583</v>
      </c>
      <c r="E127" s="109" t="s">
        <v>182</v>
      </c>
      <c r="F127" s="210" t="s">
        <v>584</v>
      </c>
      <c r="G127" s="112">
        <v>510.69</v>
      </c>
      <c r="H127" s="112">
        <v>92.09</v>
      </c>
      <c r="I127" s="143" t="s">
        <v>119</v>
      </c>
      <c r="J127" s="112">
        <f t="shared" si="6"/>
        <v>418.6</v>
      </c>
      <c r="K127" s="209" t="s">
        <v>585</v>
      </c>
      <c r="L127" s="108">
        <v>2023</v>
      </c>
      <c r="M127" s="108">
        <v>3973</v>
      </c>
      <c r="N127" s="109" t="s">
        <v>224</v>
      </c>
      <c r="O127" s="111" t="s">
        <v>586</v>
      </c>
      <c r="P127" s="109" t="s">
        <v>587</v>
      </c>
      <c r="Q127" s="109" t="s">
        <v>587</v>
      </c>
      <c r="R127" s="108">
        <v>13</v>
      </c>
      <c r="S127" s="111" t="s">
        <v>193</v>
      </c>
      <c r="T127" s="108">
        <v>1020201</v>
      </c>
      <c r="U127" s="108">
        <v>122</v>
      </c>
      <c r="V127" s="108">
        <v>145</v>
      </c>
      <c r="W127" s="108">
        <v>3009</v>
      </c>
      <c r="X127" s="113">
        <v>2023</v>
      </c>
      <c r="Y127" s="113">
        <v>523</v>
      </c>
      <c r="Z127" s="113">
        <v>0</v>
      </c>
      <c r="AA127" s="114" t="s">
        <v>393</v>
      </c>
      <c r="AB127" s="109" t="s">
        <v>347</v>
      </c>
      <c r="AC127" s="107">
        <f t="shared" si="7"/>
        <v>1</v>
      </c>
    </row>
    <row r="128" spans="1:29" ht="108" x14ac:dyDescent="0.2">
      <c r="A128" s="108">
        <v>2023</v>
      </c>
      <c r="B128" s="108">
        <v>77</v>
      </c>
      <c r="C128" s="109" t="s">
        <v>261</v>
      </c>
      <c r="D128" s="208" t="s">
        <v>588</v>
      </c>
      <c r="E128" s="109" t="s">
        <v>248</v>
      </c>
      <c r="F128" s="210" t="s">
        <v>589</v>
      </c>
      <c r="G128" s="112">
        <v>621.32000000000005</v>
      </c>
      <c r="H128" s="112">
        <v>112.04</v>
      </c>
      <c r="I128" s="143" t="s">
        <v>119</v>
      </c>
      <c r="J128" s="112">
        <f t="shared" si="6"/>
        <v>509.28000000000003</v>
      </c>
      <c r="K128" s="209" t="s">
        <v>590</v>
      </c>
      <c r="L128" s="108">
        <v>2023</v>
      </c>
      <c r="M128" s="108">
        <v>598</v>
      </c>
      <c r="N128" s="109" t="s">
        <v>121</v>
      </c>
      <c r="O128" s="111" t="s">
        <v>591</v>
      </c>
      <c r="P128" s="109" t="s">
        <v>592</v>
      </c>
      <c r="Q128" s="109" t="s">
        <v>146</v>
      </c>
      <c r="R128" s="108">
        <v>14</v>
      </c>
      <c r="S128" s="111" t="s">
        <v>271</v>
      </c>
      <c r="T128" s="108">
        <v>1000201</v>
      </c>
      <c r="U128" s="108">
        <v>122</v>
      </c>
      <c r="V128" s="108">
        <v>1414</v>
      </c>
      <c r="W128" s="108">
        <v>7</v>
      </c>
      <c r="X128" s="113">
        <v>2023</v>
      </c>
      <c r="Y128" s="113">
        <v>377</v>
      </c>
      <c r="Z128" s="113">
        <v>0</v>
      </c>
      <c r="AA128" s="114" t="s">
        <v>593</v>
      </c>
      <c r="AB128" s="109" t="s">
        <v>133</v>
      </c>
      <c r="AC128" s="107">
        <f t="shared" si="7"/>
        <v>1</v>
      </c>
    </row>
    <row r="129" spans="1:29" ht="108" x14ac:dyDescent="0.2">
      <c r="A129" s="108">
        <v>2023</v>
      </c>
      <c r="B129" s="108">
        <v>77</v>
      </c>
      <c r="C129" s="109" t="s">
        <v>261</v>
      </c>
      <c r="D129" s="208" t="s">
        <v>588</v>
      </c>
      <c r="E129" s="109" t="s">
        <v>248</v>
      </c>
      <c r="F129" s="210" t="s">
        <v>594</v>
      </c>
      <c r="G129" s="112">
        <v>2670.58</v>
      </c>
      <c r="H129" s="112">
        <v>481.58</v>
      </c>
      <c r="I129" s="143" t="s">
        <v>119</v>
      </c>
      <c r="J129" s="112">
        <f t="shared" si="6"/>
        <v>2189</v>
      </c>
      <c r="K129" s="209" t="s">
        <v>590</v>
      </c>
      <c r="L129" s="108">
        <v>2023</v>
      </c>
      <c r="M129" s="108">
        <v>598</v>
      </c>
      <c r="N129" s="109" t="s">
        <v>121</v>
      </c>
      <c r="O129" s="111" t="s">
        <v>591</v>
      </c>
      <c r="P129" s="109" t="s">
        <v>592</v>
      </c>
      <c r="Q129" s="109" t="s">
        <v>146</v>
      </c>
      <c r="R129" s="108">
        <v>14</v>
      </c>
      <c r="S129" s="111" t="s">
        <v>271</v>
      </c>
      <c r="T129" s="108">
        <v>1000201</v>
      </c>
      <c r="U129" s="108">
        <v>122</v>
      </c>
      <c r="V129" s="108">
        <v>1414</v>
      </c>
      <c r="W129" s="108">
        <v>7</v>
      </c>
      <c r="X129" s="113">
        <v>2023</v>
      </c>
      <c r="Y129" s="113">
        <v>377</v>
      </c>
      <c r="Z129" s="113">
        <v>0</v>
      </c>
      <c r="AA129" s="114" t="s">
        <v>146</v>
      </c>
      <c r="AB129" s="109" t="s">
        <v>595</v>
      </c>
      <c r="AC129" s="107">
        <f t="shared" si="7"/>
        <v>0</v>
      </c>
    </row>
    <row r="130" spans="1:29" ht="108" x14ac:dyDescent="0.2">
      <c r="A130" s="108">
        <v>2023</v>
      </c>
      <c r="B130" s="108">
        <v>77</v>
      </c>
      <c r="C130" s="109" t="s">
        <v>261</v>
      </c>
      <c r="D130" s="208" t="s">
        <v>588</v>
      </c>
      <c r="E130" s="109" t="s">
        <v>248</v>
      </c>
      <c r="F130" s="210" t="s">
        <v>596</v>
      </c>
      <c r="G130" s="112">
        <v>2670.58</v>
      </c>
      <c r="H130" s="112">
        <v>481.58</v>
      </c>
      <c r="I130" s="143" t="s">
        <v>119</v>
      </c>
      <c r="J130" s="112">
        <f t="shared" si="6"/>
        <v>2189</v>
      </c>
      <c r="K130" s="209" t="s">
        <v>590</v>
      </c>
      <c r="L130" s="108">
        <v>2023</v>
      </c>
      <c r="M130" s="108">
        <v>598</v>
      </c>
      <c r="N130" s="109" t="s">
        <v>121</v>
      </c>
      <c r="O130" s="111" t="s">
        <v>591</v>
      </c>
      <c r="P130" s="109" t="s">
        <v>592</v>
      </c>
      <c r="Q130" s="109" t="s">
        <v>146</v>
      </c>
      <c r="R130" s="108">
        <v>14</v>
      </c>
      <c r="S130" s="111" t="s">
        <v>271</v>
      </c>
      <c r="T130" s="108">
        <v>1000201</v>
      </c>
      <c r="U130" s="108">
        <v>122</v>
      </c>
      <c r="V130" s="108">
        <v>1414</v>
      </c>
      <c r="W130" s="108">
        <v>7</v>
      </c>
      <c r="X130" s="113">
        <v>2023</v>
      </c>
      <c r="Y130" s="113">
        <v>377</v>
      </c>
      <c r="Z130" s="113">
        <v>0</v>
      </c>
      <c r="AA130" s="114" t="s">
        <v>146</v>
      </c>
      <c r="AB130" s="109" t="s">
        <v>597</v>
      </c>
      <c r="AC130" s="107">
        <f t="shared" si="7"/>
        <v>0</v>
      </c>
    </row>
    <row r="131" spans="1:29" ht="108" x14ac:dyDescent="0.2">
      <c r="A131" s="108">
        <v>2023</v>
      </c>
      <c r="B131" s="108">
        <v>77</v>
      </c>
      <c r="C131" s="109" t="s">
        <v>261</v>
      </c>
      <c r="D131" s="208" t="s">
        <v>588</v>
      </c>
      <c r="E131" s="109" t="s">
        <v>248</v>
      </c>
      <c r="F131" s="210" t="s">
        <v>598</v>
      </c>
      <c r="G131" s="112">
        <v>2670.58</v>
      </c>
      <c r="H131" s="112">
        <v>481.58</v>
      </c>
      <c r="I131" s="143" t="s">
        <v>119</v>
      </c>
      <c r="J131" s="112">
        <f t="shared" si="6"/>
        <v>2189</v>
      </c>
      <c r="K131" s="209" t="s">
        <v>590</v>
      </c>
      <c r="L131" s="108">
        <v>2023</v>
      </c>
      <c r="M131" s="108">
        <v>598</v>
      </c>
      <c r="N131" s="109" t="s">
        <v>121</v>
      </c>
      <c r="O131" s="111" t="s">
        <v>591</v>
      </c>
      <c r="P131" s="109" t="s">
        <v>592</v>
      </c>
      <c r="Q131" s="109" t="s">
        <v>146</v>
      </c>
      <c r="R131" s="108">
        <v>14</v>
      </c>
      <c r="S131" s="111" t="s">
        <v>271</v>
      </c>
      <c r="T131" s="108">
        <v>1000201</v>
      </c>
      <c r="U131" s="108">
        <v>122</v>
      </c>
      <c r="V131" s="108">
        <v>1414</v>
      </c>
      <c r="W131" s="108">
        <v>7</v>
      </c>
      <c r="X131" s="113">
        <v>2023</v>
      </c>
      <c r="Y131" s="113">
        <v>377</v>
      </c>
      <c r="Z131" s="113">
        <v>0</v>
      </c>
      <c r="AA131" s="114" t="s">
        <v>146</v>
      </c>
      <c r="AB131" s="109" t="s">
        <v>599</v>
      </c>
      <c r="AC131" s="107">
        <f t="shared" si="7"/>
        <v>0</v>
      </c>
    </row>
    <row r="132" spans="1:29" ht="108" x14ac:dyDescent="0.2">
      <c r="A132" s="108">
        <v>2023</v>
      </c>
      <c r="B132" s="108">
        <v>77</v>
      </c>
      <c r="C132" s="109" t="s">
        <v>261</v>
      </c>
      <c r="D132" s="208" t="s">
        <v>588</v>
      </c>
      <c r="E132" s="109" t="s">
        <v>248</v>
      </c>
      <c r="F132" s="210" t="s">
        <v>600</v>
      </c>
      <c r="G132" s="112">
        <v>2670.58</v>
      </c>
      <c r="H132" s="112">
        <v>481.58</v>
      </c>
      <c r="I132" s="143" t="s">
        <v>119</v>
      </c>
      <c r="J132" s="112">
        <f t="shared" si="6"/>
        <v>2189</v>
      </c>
      <c r="K132" s="209" t="s">
        <v>590</v>
      </c>
      <c r="L132" s="108">
        <v>2023</v>
      </c>
      <c r="M132" s="108">
        <v>598</v>
      </c>
      <c r="N132" s="109" t="s">
        <v>121</v>
      </c>
      <c r="O132" s="111" t="s">
        <v>591</v>
      </c>
      <c r="P132" s="109" t="s">
        <v>592</v>
      </c>
      <c r="Q132" s="109" t="s">
        <v>146</v>
      </c>
      <c r="R132" s="108">
        <v>14</v>
      </c>
      <c r="S132" s="111" t="s">
        <v>271</v>
      </c>
      <c r="T132" s="108">
        <v>1000201</v>
      </c>
      <c r="U132" s="108">
        <v>122</v>
      </c>
      <c r="V132" s="108">
        <v>1414</v>
      </c>
      <c r="W132" s="108">
        <v>7</v>
      </c>
      <c r="X132" s="113">
        <v>2023</v>
      </c>
      <c r="Y132" s="113">
        <v>377</v>
      </c>
      <c r="Z132" s="113">
        <v>0</v>
      </c>
      <c r="AA132" s="114" t="s">
        <v>146</v>
      </c>
      <c r="AB132" s="109" t="s">
        <v>601</v>
      </c>
      <c r="AC132" s="107">
        <f t="shared" si="7"/>
        <v>0</v>
      </c>
    </row>
    <row r="133" spans="1:29" ht="204" x14ac:dyDescent="0.2">
      <c r="A133" s="108">
        <v>2023</v>
      </c>
      <c r="B133" s="108">
        <v>77</v>
      </c>
      <c r="C133" s="109" t="s">
        <v>261</v>
      </c>
      <c r="D133" s="208" t="s">
        <v>588</v>
      </c>
      <c r="E133" s="109" t="s">
        <v>248</v>
      </c>
      <c r="F133" s="210" t="s">
        <v>602</v>
      </c>
      <c r="G133" s="112">
        <v>2670.58</v>
      </c>
      <c r="H133" s="112">
        <v>481.58</v>
      </c>
      <c r="I133" s="143" t="s">
        <v>119</v>
      </c>
      <c r="J133" s="112">
        <f t="shared" si="6"/>
        <v>2189</v>
      </c>
      <c r="K133" s="209" t="s">
        <v>590</v>
      </c>
      <c r="L133" s="108">
        <v>2023</v>
      </c>
      <c r="M133" s="108">
        <v>598</v>
      </c>
      <c r="N133" s="109" t="s">
        <v>121</v>
      </c>
      <c r="O133" s="111" t="s">
        <v>591</v>
      </c>
      <c r="P133" s="109" t="s">
        <v>592</v>
      </c>
      <c r="Q133" s="109" t="s">
        <v>146</v>
      </c>
      <c r="R133" s="108">
        <v>14</v>
      </c>
      <c r="S133" s="111" t="s">
        <v>271</v>
      </c>
      <c r="T133" s="108">
        <v>1000201</v>
      </c>
      <c r="U133" s="108">
        <v>122</v>
      </c>
      <c r="V133" s="108">
        <v>1414</v>
      </c>
      <c r="W133" s="108">
        <v>7</v>
      </c>
      <c r="X133" s="113">
        <v>2023</v>
      </c>
      <c r="Y133" s="113">
        <v>377</v>
      </c>
      <c r="Z133" s="113">
        <v>0</v>
      </c>
      <c r="AA133" s="114" t="s">
        <v>146</v>
      </c>
      <c r="AB133" s="109" t="s">
        <v>603</v>
      </c>
      <c r="AC133" s="107">
        <f t="shared" si="7"/>
        <v>0</v>
      </c>
    </row>
    <row r="134" spans="1:29" ht="108" x14ac:dyDescent="0.2">
      <c r="A134" s="108">
        <v>2023</v>
      </c>
      <c r="B134" s="108">
        <v>77</v>
      </c>
      <c r="C134" s="109" t="s">
        <v>261</v>
      </c>
      <c r="D134" s="208" t="s">
        <v>588</v>
      </c>
      <c r="E134" s="109" t="s">
        <v>248</v>
      </c>
      <c r="F134" s="210" t="s">
        <v>589</v>
      </c>
      <c r="G134" s="112">
        <v>2049.2600000000002</v>
      </c>
      <c r="H134" s="112">
        <v>369.54</v>
      </c>
      <c r="I134" s="143" t="s">
        <v>119</v>
      </c>
      <c r="J134" s="112">
        <f t="shared" si="6"/>
        <v>1679.7200000000003</v>
      </c>
      <c r="K134" s="209" t="s">
        <v>590</v>
      </c>
      <c r="L134" s="108">
        <v>2023</v>
      </c>
      <c r="M134" s="108">
        <v>598</v>
      </c>
      <c r="N134" s="109" t="s">
        <v>121</v>
      </c>
      <c r="O134" s="111" t="s">
        <v>591</v>
      </c>
      <c r="P134" s="109" t="s">
        <v>592</v>
      </c>
      <c r="Q134" s="109" t="s">
        <v>146</v>
      </c>
      <c r="R134" s="108">
        <v>14</v>
      </c>
      <c r="S134" s="111" t="s">
        <v>271</v>
      </c>
      <c r="T134" s="108">
        <v>1000201</v>
      </c>
      <c r="U134" s="108">
        <v>122</v>
      </c>
      <c r="V134" s="108">
        <v>1414</v>
      </c>
      <c r="W134" s="108">
        <v>7</v>
      </c>
      <c r="X134" s="113">
        <v>2021</v>
      </c>
      <c r="Y134" s="113">
        <v>377</v>
      </c>
      <c r="Z134" s="113">
        <v>0</v>
      </c>
      <c r="AA134" s="114" t="s">
        <v>593</v>
      </c>
      <c r="AB134" s="109" t="s">
        <v>133</v>
      </c>
      <c r="AC134" s="107">
        <f t="shared" si="7"/>
        <v>0</v>
      </c>
    </row>
    <row r="135" spans="1:29" ht="72" x14ac:dyDescent="0.2">
      <c r="A135" s="108">
        <v>2022</v>
      </c>
      <c r="B135" s="108">
        <v>836</v>
      </c>
      <c r="C135" s="109" t="s">
        <v>167</v>
      </c>
      <c r="D135" s="208" t="s">
        <v>604</v>
      </c>
      <c r="E135" s="109" t="s">
        <v>605</v>
      </c>
      <c r="F135" s="210" t="s">
        <v>606</v>
      </c>
      <c r="G135" s="112">
        <v>2989.68</v>
      </c>
      <c r="H135" s="112">
        <v>539.12</v>
      </c>
      <c r="I135" s="143" t="s">
        <v>119</v>
      </c>
      <c r="J135" s="112">
        <f t="shared" si="6"/>
        <v>2450.56</v>
      </c>
      <c r="K135" s="209" t="s">
        <v>607</v>
      </c>
      <c r="L135" s="108">
        <v>2022</v>
      </c>
      <c r="M135" s="108">
        <v>13801</v>
      </c>
      <c r="N135" s="109" t="s">
        <v>172</v>
      </c>
      <c r="O135" s="111" t="s">
        <v>608</v>
      </c>
      <c r="P135" s="109" t="s">
        <v>609</v>
      </c>
      <c r="Q135" s="109" t="s">
        <v>609</v>
      </c>
      <c r="R135" s="108">
        <v>17</v>
      </c>
      <c r="S135" s="111" t="s">
        <v>157</v>
      </c>
      <c r="T135" s="108">
        <v>1020201</v>
      </c>
      <c r="U135" s="108">
        <v>122</v>
      </c>
      <c r="V135" s="108">
        <v>145</v>
      </c>
      <c r="W135" s="108">
        <v>7002</v>
      </c>
      <c r="X135" s="113">
        <v>2022</v>
      </c>
      <c r="Y135" s="113">
        <v>607</v>
      </c>
      <c r="Z135" s="113">
        <v>0</v>
      </c>
      <c r="AA135" s="114" t="s">
        <v>428</v>
      </c>
      <c r="AB135" s="109" t="s">
        <v>610</v>
      </c>
      <c r="AC135" s="107">
        <f t="shared" si="7"/>
        <v>1</v>
      </c>
    </row>
    <row r="136" spans="1:29" ht="84" x14ac:dyDescent="0.2">
      <c r="A136" s="108">
        <v>2023</v>
      </c>
      <c r="B136" s="108">
        <v>120</v>
      </c>
      <c r="C136" s="109" t="s">
        <v>381</v>
      </c>
      <c r="D136" s="208" t="s">
        <v>611</v>
      </c>
      <c r="E136" s="109" t="s">
        <v>612</v>
      </c>
      <c r="F136" s="210" t="s">
        <v>613</v>
      </c>
      <c r="G136" s="112">
        <v>4782.3999999999996</v>
      </c>
      <c r="H136" s="112">
        <v>862.4</v>
      </c>
      <c r="I136" s="143" t="s">
        <v>119</v>
      </c>
      <c r="J136" s="112">
        <f t="shared" si="6"/>
        <v>3919.9999999999995</v>
      </c>
      <c r="K136" s="209" t="s">
        <v>614</v>
      </c>
      <c r="L136" s="108">
        <v>2023</v>
      </c>
      <c r="M136" s="108">
        <v>732</v>
      </c>
      <c r="N136" s="109" t="s">
        <v>263</v>
      </c>
      <c r="O136" s="111" t="s">
        <v>608</v>
      </c>
      <c r="P136" s="109" t="s">
        <v>609</v>
      </c>
      <c r="Q136" s="109" t="s">
        <v>609</v>
      </c>
      <c r="R136" s="108">
        <v>14</v>
      </c>
      <c r="S136" s="111" t="s">
        <v>271</v>
      </c>
      <c r="T136" s="108">
        <v>1020201</v>
      </c>
      <c r="U136" s="108">
        <v>122</v>
      </c>
      <c r="V136" s="108">
        <v>145</v>
      </c>
      <c r="W136" s="108">
        <v>4002</v>
      </c>
      <c r="X136" s="113">
        <v>2022</v>
      </c>
      <c r="Y136" s="113">
        <v>608</v>
      </c>
      <c r="Z136" s="113">
        <v>0</v>
      </c>
      <c r="AA136" s="114" t="s">
        <v>347</v>
      </c>
      <c r="AB136" s="109" t="s">
        <v>273</v>
      </c>
      <c r="AC136" s="107">
        <f t="shared" si="7"/>
        <v>0</v>
      </c>
    </row>
    <row r="137" spans="1:29" ht="48" x14ac:dyDescent="0.2">
      <c r="A137" s="108">
        <v>2023</v>
      </c>
      <c r="B137" s="108">
        <v>121</v>
      </c>
      <c r="C137" s="109" t="s">
        <v>381</v>
      </c>
      <c r="D137" s="208" t="s">
        <v>615</v>
      </c>
      <c r="E137" s="109" t="s">
        <v>423</v>
      </c>
      <c r="F137" s="210" t="s">
        <v>616</v>
      </c>
      <c r="G137" s="112">
        <v>2196</v>
      </c>
      <c r="H137" s="112">
        <v>396</v>
      </c>
      <c r="I137" s="143" t="s">
        <v>119</v>
      </c>
      <c r="J137" s="112">
        <f t="shared" si="6"/>
        <v>1800</v>
      </c>
      <c r="K137" s="209" t="s">
        <v>617</v>
      </c>
      <c r="L137" s="108">
        <v>2023</v>
      </c>
      <c r="M137" s="108">
        <v>1557</v>
      </c>
      <c r="N137" s="109" t="s">
        <v>618</v>
      </c>
      <c r="O137" s="111" t="s">
        <v>608</v>
      </c>
      <c r="P137" s="109" t="s">
        <v>609</v>
      </c>
      <c r="Q137" s="109" t="s">
        <v>609</v>
      </c>
      <c r="R137" s="108">
        <v>14</v>
      </c>
      <c r="S137" s="111" t="s">
        <v>271</v>
      </c>
      <c r="T137" s="108"/>
      <c r="U137" s="108">
        <v>0</v>
      </c>
      <c r="V137" s="108">
        <v>0</v>
      </c>
      <c r="W137" s="108">
        <v>0</v>
      </c>
      <c r="X137" s="113">
        <v>2023</v>
      </c>
      <c r="Y137" s="113">
        <v>121</v>
      </c>
      <c r="Z137" s="113">
        <v>0</v>
      </c>
      <c r="AA137" s="114" t="s">
        <v>146</v>
      </c>
      <c r="AB137" s="109" t="s">
        <v>619</v>
      </c>
      <c r="AC137" s="107">
        <f t="shared" si="7"/>
        <v>0</v>
      </c>
    </row>
    <row r="138" spans="1:29" ht="144" x14ac:dyDescent="0.2">
      <c r="A138" s="108">
        <v>2023</v>
      </c>
      <c r="B138" s="108">
        <v>216</v>
      </c>
      <c r="C138" s="109" t="s">
        <v>177</v>
      </c>
      <c r="D138" s="208" t="s">
        <v>620</v>
      </c>
      <c r="E138" s="109" t="s">
        <v>188</v>
      </c>
      <c r="F138" s="210" t="s">
        <v>621</v>
      </c>
      <c r="G138" s="112">
        <v>409.6</v>
      </c>
      <c r="H138" s="112">
        <v>73.86</v>
      </c>
      <c r="I138" s="143" t="s">
        <v>119</v>
      </c>
      <c r="J138" s="112">
        <f t="shared" si="6"/>
        <v>335.74</v>
      </c>
      <c r="K138" s="209" t="s">
        <v>622</v>
      </c>
      <c r="L138" s="108">
        <v>2023</v>
      </c>
      <c r="M138" s="108">
        <v>4413</v>
      </c>
      <c r="N138" s="109" t="s">
        <v>201</v>
      </c>
      <c r="O138" s="111" t="s">
        <v>623</v>
      </c>
      <c r="P138" s="109" t="s">
        <v>624</v>
      </c>
      <c r="Q138" s="109" t="s">
        <v>624</v>
      </c>
      <c r="R138" s="108">
        <v>22</v>
      </c>
      <c r="S138" s="111" t="s">
        <v>625</v>
      </c>
      <c r="T138" s="108">
        <v>1000201</v>
      </c>
      <c r="U138" s="108">
        <v>122</v>
      </c>
      <c r="V138" s="108">
        <v>1408</v>
      </c>
      <c r="W138" s="108">
        <v>11</v>
      </c>
      <c r="X138" s="113">
        <v>2021</v>
      </c>
      <c r="Y138" s="113">
        <v>672</v>
      </c>
      <c r="Z138" s="113">
        <v>0</v>
      </c>
      <c r="AA138" s="114" t="s">
        <v>626</v>
      </c>
      <c r="AB138" s="109" t="s">
        <v>627</v>
      </c>
      <c r="AC138" s="107">
        <f t="shared" si="7"/>
        <v>1</v>
      </c>
    </row>
    <row r="139" spans="1:29" ht="144" x14ac:dyDescent="0.2">
      <c r="A139" s="108">
        <v>2023</v>
      </c>
      <c r="B139" s="108">
        <v>216</v>
      </c>
      <c r="C139" s="109" t="s">
        <v>177</v>
      </c>
      <c r="D139" s="208" t="s">
        <v>620</v>
      </c>
      <c r="E139" s="109" t="s">
        <v>188</v>
      </c>
      <c r="F139" s="210" t="s">
        <v>621</v>
      </c>
      <c r="G139" s="112">
        <v>1640</v>
      </c>
      <c r="H139" s="112">
        <v>295.74</v>
      </c>
      <c r="I139" s="143" t="s">
        <v>119</v>
      </c>
      <c r="J139" s="112">
        <f t="shared" ref="J139:J170" si="8">IF(I139="SI", G139-H139,G139)</f>
        <v>1344.26</v>
      </c>
      <c r="K139" s="209" t="s">
        <v>622</v>
      </c>
      <c r="L139" s="108">
        <v>2023</v>
      </c>
      <c r="M139" s="108">
        <v>4413</v>
      </c>
      <c r="N139" s="109" t="s">
        <v>201</v>
      </c>
      <c r="O139" s="111" t="s">
        <v>623</v>
      </c>
      <c r="P139" s="109" t="s">
        <v>624</v>
      </c>
      <c r="Q139" s="109" t="s">
        <v>624</v>
      </c>
      <c r="R139" s="108">
        <v>22</v>
      </c>
      <c r="S139" s="111" t="s">
        <v>625</v>
      </c>
      <c r="T139" s="108">
        <v>1000201</v>
      </c>
      <c r="U139" s="108">
        <v>122</v>
      </c>
      <c r="V139" s="108">
        <v>1408</v>
      </c>
      <c r="W139" s="108">
        <v>11</v>
      </c>
      <c r="X139" s="113">
        <v>2022</v>
      </c>
      <c r="Y139" s="113">
        <v>459</v>
      </c>
      <c r="Z139" s="113">
        <v>0</v>
      </c>
      <c r="AA139" s="114" t="s">
        <v>626</v>
      </c>
      <c r="AB139" s="109" t="s">
        <v>627</v>
      </c>
      <c r="AC139" s="107">
        <f t="shared" ref="AC139:AC159" si="9">IF(O139=O138, 0,1)</f>
        <v>0</v>
      </c>
    </row>
    <row r="140" spans="1:29" ht="84" x14ac:dyDescent="0.2">
      <c r="A140" s="108">
        <v>2023</v>
      </c>
      <c r="B140" s="108">
        <v>178</v>
      </c>
      <c r="C140" s="109" t="s">
        <v>273</v>
      </c>
      <c r="D140" s="208" t="s">
        <v>628</v>
      </c>
      <c r="E140" s="109" t="s">
        <v>127</v>
      </c>
      <c r="F140" s="210" t="s">
        <v>629</v>
      </c>
      <c r="G140" s="112">
        <v>82.96</v>
      </c>
      <c r="H140" s="112">
        <v>14.96</v>
      </c>
      <c r="I140" s="143" t="s">
        <v>119</v>
      </c>
      <c r="J140" s="112">
        <f t="shared" si="8"/>
        <v>68</v>
      </c>
      <c r="K140" s="209" t="s">
        <v>630</v>
      </c>
      <c r="L140" s="108">
        <v>2023</v>
      </c>
      <c r="M140" s="108">
        <v>3323</v>
      </c>
      <c r="N140" s="109" t="s">
        <v>408</v>
      </c>
      <c r="O140" s="111" t="s">
        <v>631</v>
      </c>
      <c r="P140" s="109" t="s">
        <v>632</v>
      </c>
      <c r="Q140" s="109" t="s">
        <v>146</v>
      </c>
      <c r="R140" s="108">
        <v>11</v>
      </c>
      <c r="S140" s="111" t="s">
        <v>124</v>
      </c>
      <c r="T140" s="108">
        <v>1020201</v>
      </c>
      <c r="U140" s="108">
        <v>122</v>
      </c>
      <c r="V140" s="108">
        <v>145</v>
      </c>
      <c r="W140" s="108">
        <v>1013</v>
      </c>
      <c r="X140" s="113">
        <v>2023</v>
      </c>
      <c r="Y140" s="113">
        <v>500</v>
      </c>
      <c r="Z140" s="113">
        <v>0</v>
      </c>
      <c r="AA140" s="114" t="s">
        <v>125</v>
      </c>
      <c r="AB140" s="109" t="s">
        <v>633</v>
      </c>
      <c r="AC140" s="107">
        <f t="shared" si="9"/>
        <v>1</v>
      </c>
    </row>
    <row r="141" spans="1:29" ht="96" x14ac:dyDescent="0.2">
      <c r="A141" s="108">
        <v>2023</v>
      </c>
      <c r="B141" s="108">
        <v>51</v>
      </c>
      <c r="C141" s="109" t="s">
        <v>238</v>
      </c>
      <c r="D141" s="208" t="s">
        <v>394</v>
      </c>
      <c r="E141" s="109" t="s">
        <v>453</v>
      </c>
      <c r="F141" s="210" t="s">
        <v>634</v>
      </c>
      <c r="G141" s="112">
        <v>1229.1199999999999</v>
      </c>
      <c r="H141" s="112">
        <v>263.12</v>
      </c>
      <c r="I141" s="143" t="s">
        <v>142</v>
      </c>
      <c r="J141" s="112">
        <f t="shared" si="8"/>
        <v>1229.1199999999999</v>
      </c>
      <c r="K141" s="209" t="s">
        <v>635</v>
      </c>
      <c r="L141" s="108">
        <v>2023</v>
      </c>
      <c r="M141" s="108">
        <v>722</v>
      </c>
      <c r="N141" s="109" t="s">
        <v>263</v>
      </c>
      <c r="O141" s="111" t="s">
        <v>636</v>
      </c>
      <c r="P141" s="109" t="s">
        <v>637</v>
      </c>
      <c r="Q141" s="109" t="s">
        <v>638</v>
      </c>
      <c r="R141" s="108">
        <v>11</v>
      </c>
      <c r="S141" s="111" t="s">
        <v>124</v>
      </c>
      <c r="T141" s="108">
        <v>2040101</v>
      </c>
      <c r="U141" s="108">
        <v>241</v>
      </c>
      <c r="V141" s="108">
        <v>200</v>
      </c>
      <c r="W141" s="108">
        <v>1009</v>
      </c>
      <c r="X141" s="113">
        <v>2022</v>
      </c>
      <c r="Y141" s="113">
        <v>639</v>
      </c>
      <c r="Z141" s="113">
        <v>0</v>
      </c>
      <c r="AA141" s="114" t="s">
        <v>146</v>
      </c>
      <c r="AB141" s="109" t="s">
        <v>273</v>
      </c>
      <c r="AC141" s="107">
        <f t="shared" si="9"/>
        <v>1</v>
      </c>
    </row>
    <row r="142" spans="1:29" ht="60" x14ac:dyDescent="0.2">
      <c r="A142" s="108">
        <v>2023</v>
      </c>
      <c r="B142" s="108">
        <v>123</v>
      </c>
      <c r="C142" s="109" t="s">
        <v>381</v>
      </c>
      <c r="D142" s="208" t="s">
        <v>639</v>
      </c>
      <c r="E142" s="109" t="s">
        <v>423</v>
      </c>
      <c r="F142" s="210" t="s">
        <v>640</v>
      </c>
      <c r="G142" s="112">
        <v>93.44</v>
      </c>
      <c r="H142" s="112">
        <v>1.42</v>
      </c>
      <c r="I142" s="143" t="s">
        <v>119</v>
      </c>
      <c r="J142" s="112">
        <f t="shared" si="8"/>
        <v>92.02</v>
      </c>
      <c r="K142" s="209" t="s">
        <v>641</v>
      </c>
      <c r="L142" s="108">
        <v>2023</v>
      </c>
      <c r="M142" s="108">
        <v>1938</v>
      </c>
      <c r="N142" s="109" t="s">
        <v>314</v>
      </c>
      <c r="O142" s="111" t="s">
        <v>642</v>
      </c>
      <c r="P142" s="109" t="s">
        <v>643</v>
      </c>
      <c r="Q142" s="109" t="s">
        <v>643</v>
      </c>
      <c r="R142" s="108">
        <v>21</v>
      </c>
      <c r="S142" s="111" t="s">
        <v>147</v>
      </c>
      <c r="T142" s="108"/>
      <c r="U142" s="108">
        <v>0</v>
      </c>
      <c r="V142" s="108">
        <v>0</v>
      </c>
      <c r="W142" s="108">
        <v>0</v>
      </c>
      <c r="X142" s="113">
        <v>0</v>
      </c>
      <c r="Y142" s="113">
        <v>0</v>
      </c>
      <c r="Z142" s="113">
        <v>0</v>
      </c>
      <c r="AA142" s="114" t="s">
        <v>146</v>
      </c>
      <c r="AB142" s="109" t="s">
        <v>488</v>
      </c>
      <c r="AC142" s="107">
        <f t="shared" si="9"/>
        <v>1</v>
      </c>
    </row>
    <row r="143" spans="1:29" ht="60" x14ac:dyDescent="0.2">
      <c r="A143" s="108">
        <v>2023</v>
      </c>
      <c r="B143" s="108">
        <v>124</v>
      </c>
      <c r="C143" s="109" t="s">
        <v>381</v>
      </c>
      <c r="D143" s="208" t="s">
        <v>644</v>
      </c>
      <c r="E143" s="109" t="s">
        <v>423</v>
      </c>
      <c r="F143" s="210" t="s">
        <v>640</v>
      </c>
      <c r="G143" s="112">
        <v>15.84</v>
      </c>
      <c r="H143" s="112">
        <v>0.24</v>
      </c>
      <c r="I143" s="143" t="s">
        <v>119</v>
      </c>
      <c r="J143" s="112">
        <f t="shared" si="8"/>
        <v>15.6</v>
      </c>
      <c r="K143" s="209" t="s">
        <v>645</v>
      </c>
      <c r="L143" s="108">
        <v>2023</v>
      </c>
      <c r="M143" s="108">
        <v>1959</v>
      </c>
      <c r="N143" s="109" t="s">
        <v>321</v>
      </c>
      <c r="O143" s="111" t="s">
        <v>642</v>
      </c>
      <c r="P143" s="109" t="s">
        <v>643</v>
      </c>
      <c r="Q143" s="109" t="s">
        <v>643</v>
      </c>
      <c r="R143" s="108">
        <v>21</v>
      </c>
      <c r="S143" s="111" t="s">
        <v>147</v>
      </c>
      <c r="T143" s="108"/>
      <c r="U143" s="108">
        <v>0</v>
      </c>
      <c r="V143" s="108">
        <v>0</v>
      </c>
      <c r="W143" s="108">
        <v>0</v>
      </c>
      <c r="X143" s="113">
        <v>0</v>
      </c>
      <c r="Y143" s="113">
        <v>0</v>
      </c>
      <c r="Z143" s="113">
        <v>0</v>
      </c>
      <c r="AA143" s="114" t="s">
        <v>146</v>
      </c>
      <c r="AB143" s="109" t="s">
        <v>428</v>
      </c>
      <c r="AC143" s="107">
        <f t="shared" si="9"/>
        <v>0</v>
      </c>
    </row>
    <row r="144" spans="1:29" ht="48" x14ac:dyDescent="0.2">
      <c r="A144" s="108">
        <v>2023</v>
      </c>
      <c r="B144" s="108">
        <v>154</v>
      </c>
      <c r="C144" s="109" t="s">
        <v>127</v>
      </c>
      <c r="D144" s="208" t="s">
        <v>646</v>
      </c>
      <c r="E144" s="109" t="s">
        <v>131</v>
      </c>
      <c r="F144" s="210" t="s">
        <v>647</v>
      </c>
      <c r="G144" s="112">
        <v>71.290000000000006</v>
      </c>
      <c r="H144" s="112">
        <v>0</v>
      </c>
      <c r="I144" s="143" t="s">
        <v>119</v>
      </c>
      <c r="J144" s="112">
        <f t="shared" si="8"/>
        <v>71.290000000000006</v>
      </c>
      <c r="K144" s="209" t="s">
        <v>146</v>
      </c>
      <c r="L144" s="108">
        <v>2023</v>
      </c>
      <c r="M144" s="108">
        <v>2809</v>
      </c>
      <c r="N144" s="109" t="s">
        <v>131</v>
      </c>
      <c r="O144" s="111" t="s">
        <v>648</v>
      </c>
      <c r="P144" s="109" t="s">
        <v>649</v>
      </c>
      <c r="Q144" s="109" t="s">
        <v>649</v>
      </c>
      <c r="R144" s="108">
        <v>11</v>
      </c>
      <c r="S144" s="111" t="s">
        <v>124</v>
      </c>
      <c r="T144" s="108">
        <v>1020201</v>
      </c>
      <c r="U144" s="108">
        <v>122</v>
      </c>
      <c r="V144" s="108">
        <v>140</v>
      </c>
      <c r="W144" s="108">
        <v>6</v>
      </c>
      <c r="X144" s="113">
        <v>2023</v>
      </c>
      <c r="Y144" s="113">
        <v>125</v>
      </c>
      <c r="Z144" s="113">
        <v>0</v>
      </c>
      <c r="AA144" s="114" t="s">
        <v>125</v>
      </c>
      <c r="AB144" s="109" t="s">
        <v>200</v>
      </c>
      <c r="AC144" s="107">
        <f t="shared" si="9"/>
        <v>1</v>
      </c>
    </row>
    <row r="145" spans="1:29" ht="36" x14ac:dyDescent="0.2">
      <c r="A145" s="108">
        <v>2022</v>
      </c>
      <c r="B145" s="108">
        <v>988</v>
      </c>
      <c r="C145" s="109" t="s">
        <v>149</v>
      </c>
      <c r="D145" s="208" t="s">
        <v>650</v>
      </c>
      <c r="E145" s="109" t="s">
        <v>651</v>
      </c>
      <c r="F145" s="210" t="s">
        <v>652</v>
      </c>
      <c r="G145" s="112">
        <v>658.35</v>
      </c>
      <c r="H145" s="112">
        <v>118.72</v>
      </c>
      <c r="I145" s="143" t="s">
        <v>119</v>
      </c>
      <c r="J145" s="112">
        <f t="shared" si="8"/>
        <v>539.63</v>
      </c>
      <c r="K145" s="209" t="s">
        <v>653</v>
      </c>
      <c r="L145" s="108">
        <v>2022</v>
      </c>
      <c r="M145" s="108">
        <v>16369</v>
      </c>
      <c r="N145" s="109" t="s">
        <v>252</v>
      </c>
      <c r="O145" s="111" t="s">
        <v>654</v>
      </c>
      <c r="P145" s="109" t="s">
        <v>655</v>
      </c>
      <c r="Q145" s="109" t="s">
        <v>655</v>
      </c>
      <c r="R145" s="108">
        <v>17</v>
      </c>
      <c r="S145" s="111" t="s">
        <v>157</v>
      </c>
      <c r="T145" s="108"/>
      <c r="U145" s="108">
        <v>0</v>
      </c>
      <c r="V145" s="108">
        <v>0</v>
      </c>
      <c r="W145" s="108">
        <v>0</v>
      </c>
      <c r="X145" s="113">
        <v>0</v>
      </c>
      <c r="Y145" s="113">
        <v>0</v>
      </c>
      <c r="Z145" s="113">
        <v>0</v>
      </c>
      <c r="AA145" s="114" t="s">
        <v>146</v>
      </c>
      <c r="AB145" s="109" t="s">
        <v>451</v>
      </c>
      <c r="AC145" s="107">
        <f t="shared" si="9"/>
        <v>1</v>
      </c>
    </row>
    <row r="146" spans="1:29" ht="84" x14ac:dyDescent="0.2">
      <c r="A146" s="108">
        <v>2023</v>
      </c>
      <c r="B146" s="108">
        <v>176</v>
      </c>
      <c r="C146" s="109" t="s">
        <v>249</v>
      </c>
      <c r="D146" s="208" t="s">
        <v>656</v>
      </c>
      <c r="E146" s="109" t="s">
        <v>160</v>
      </c>
      <c r="F146" s="210" t="s">
        <v>657</v>
      </c>
      <c r="G146" s="112">
        <v>88.62</v>
      </c>
      <c r="H146" s="112">
        <v>15.98</v>
      </c>
      <c r="I146" s="143" t="s">
        <v>119</v>
      </c>
      <c r="J146" s="112">
        <f t="shared" si="8"/>
        <v>72.64</v>
      </c>
      <c r="K146" s="209" t="s">
        <v>658</v>
      </c>
      <c r="L146" s="108">
        <v>2023</v>
      </c>
      <c r="M146" s="108">
        <v>2746</v>
      </c>
      <c r="N146" s="109" t="s">
        <v>140</v>
      </c>
      <c r="O146" s="111" t="s">
        <v>654</v>
      </c>
      <c r="P146" s="109" t="s">
        <v>655</v>
      </c>
      <c r="Q146" s="109" t="s">
        <v>655</v>
      </c>
      <c r="R146" s="108">
        <v>17</v>
      </c>
      <c r="S146" s="111" t="s">
        <v>157</v>
      </c>
      <c r="T146" s="108">
        <v>1020201</v>
      </c>
      <c r="U146" s="108">
        <v>122</v>
      </c>
      <c r="V146" s="108">
        <v>145</v>
      </c>
      <c r="W146" s="108">
        <v>7002</v>
      </c>
      <c r="X146" s="113">
        <v>2023</v>
      </c>
      <c r="Y146" s="113">
        <v>89</v>
      </c>
      <c r="Z146" s="113">
        <v>0</v>
      </c>
      <c r="AA146" s="114" t="s">
        <v>290</v>
      </c>
      <c r="AB146" s="109" t="s">
        <v>659</v>
      </c>
      <c r="AC146" s="107">
        <f t="shared" si="9"/>
        <v>0</v>
      </c>
    </row>
    <row r="147" spans="1:29" ht="108" x14ac:dyDescent="0.2">
      <c r="A147" s="108">
        <v>2023</v>
      </c>
      <c r="B147" s="108">
        <v>196</v>
      </c>
      <c r="C147" s="109" t="s">
        <v>137</v>
      </c>
      <c r="D147" s="208" t="s">
        <v>660</v>
      </c>
      <c r="E147" s="109" t="s">
        <v>224</v>
      </c>
      <c r="F147" s="210" t="s">
        <v>661</v>
      </c>
      <c r="G147" s="112">
        <v>598.62</v>
      </c>
      <c r="H147" s="112">
        <v>107.95</v>
      </c>
      <c r="I147" s="143" t="s">
        <v>119</v>
      </c>
      <c r="J147" s="112">
        <f t="shared" si="8"/>
        <v>490.67</v>
      </c>
      <c r="K147" s="209" t="s">
        <v>658</v>
      </c>
      <c r="L147" s="108">
        <v>2023</v>
      </c>
      <c r="M147" s="108">
        <v>4145</v>
      </c>
      <c r="N147" s="109" t="s">
        <v>137</v>
      </c>
      <c r="O147" s="111" t="s">
        <v>654</v>
      </c>
      <c r="P147" s="109" t="s">
        <v>655</v>
      </c>
      <c r="Q147" s="109" t="s">
        <v>655</v>
      </c>
      <c r="R147" s="108">
        <v>17</v>
      </c>
      <c r="S147" s="111" t="s">
        <v>157</v>
      </c>
      <c r="T147" s="108">
        <v>1020201</v>
      </c>
      <c r="U147" s="108">
        <v>122</v>
      </c>
      <c r="V147" s="108">
        <v>145</v>
      </c>
      <c r="W147" s="108">
        <v>7002</v>
      </c>
      <c r="X147" s="113">
        <v>2023</v>
      </c>
      <c r="Y147" s="113">
        <v>89</v>
      </c>
      <c r="Z147" s="113">
        <v>0</v>
      </c>
      <c r="AA147" s="114" t="s">
        <v>148</v>
      </c>
      <c r="AB147" s="109" t="s">
        <v>461</v>
      </c>
      <c r="AC147" s="107">
        <f t="shared" si="9"/>
        <v>0</v>
      </c>
    </row>
    <row r="148" spans="1:29" ht="108" x14ac:dyDescent="0.2">
      <c r="A148" s="108">
        <v>2021</v>
      </c>
      <c r="B148" s="108">
        <v>1112</v>
      </c>
      <c r="C148" s="109" t="s">
        <v>662</v>
      </c>
      <c r="D148" s="208" t="s">
        <v>663</v>
      </c>
      <c r="E148" s="109" t="s">
        <v>664</v>
      </c>
      <c r="F148" s="210" t="s">
        <v>665</v>
      </c>
      <c r="G148" s="112">
        <v>4062.6</v>
      </c>
      <c r="H148" s="112">
        <v>732.6</v>
      </c>
      <c r="I148" s="143" t="s">
        <v>119</v>
      </c>
      <c r="J148" s="112">
        <f t="shared" si="8"/>
        <v>3330</v>
      </c>
      <c r="K148" s="209" t="s">
        <v>666</v>
      </c>
      <c r="L148" s="108">
        <v>2021</v>
      </c>
      <c r="M148" s="108">
        <v>14810</v>
      </c>
      <c r="N148" s="109" t="s">
        <v>667</v>
      </c>
      <c r="O148" s="111" t="s">
        <v>668</v>
      </c>
      <c r="P148" s="109" t="s">
        <v>669</v>
      </c>
      <c r="Q148" s="109" t="s">
        <v>669</v>
      </c>
      <c r="R148" s="108">
        <v>17</v>
      </c>
      <c r="S148" s="111" t="s">
        <v>157</v>
      </c>
      <c r="T148" s="108">
        <v>1020201</v>
      </c>
      <c r="U148" s="108">
        <v>122</v>
      </c>
      <c r="V148" s="108">
        <v>145</v>
      </c>
      <c r="W148" s="108">
        <v>7009</v>
      </c>
      <c r="X148" s="113">
        <v>2021</v>
      </c>
      <c r="Y148" s="113">
        <v>686</v>
      </c>
      <c r="Z148" s="113">
        <v>0</v>
      </c>
      <c r="AA148" s="114" t="s">
        <v>146</v>
      </c>
      <c r="AB148" s="109" t="s">
        <v>670</v>
      </c>
      <c r="AC148" s="107">
        <f t="shared" si="9"/>
        <v>1</v>
      </c>
    </row>
    <row r="149" spans="1:29" ht="168" x14ac:dyDescent="0.2">
      <c r="A149" s="108">
        <v>2022</v>
      </c>
      <c r="B149" s="108">
        <v>926</v>
      </c>
      <c r="C149" s="109" t="s">
        <v>671</v>
      </c>
      <c r="D149" s="208" t="s">
        <v>672</v>
      </c>
      <c r="E149" s="109" t="s">
        <v>612</v>
      </c>
      <c r="F149" s="210" t="s">
        <v>673</v>
      </c>
      <c r="G149" s="112">
        <v>163962.82999999999</v>
      </c>
      <c r="H149" s="112">
        <v>29567.07</v>
      </c>
      <c r="I149" s="143" t="s">
        <v>119</v>
      </c>
      <c r="J149" s="112">
        <f t="shared" si="8"/>
        <v>134395.75999999998</v>
      </c>
      <c r="K149" s="209" t="s">
        <v>674</v>
      </c>
      <c r="L149" s="108">
        <v>2022</v>
      </c>
      <c r="M149" s="108">
        <v>15120</v>
      </c>
      <c r="N149" s="109" t="s">
        <v>612</v>
      </c>
      <c r="O149" s="111" t="s">
        <v>668</v>
      </c>
      <c r="P149" s="109" t="s">
        <v>669</v>
      </c>
      <c r="Q149" s="109" t="s">
        <v>669</v>
      </c>
      <c r="R149" s="108">
        <v>17</v>
      </c>
      <c r="S149" s="111" t="s">
        <v>157</v>
      </c>
      <c r="T149" s="108">
        <v>2040101</v>
      </c>
      <c r="U149" s="108">
        <v>241</v>
      </c>
      <c r="V149" s="108">
        <v>200</v>
      </c>
      <c r="W149" s="108">
        <v>7004</v>
      </c>
      <c r="X149" s="113">
        <v>2021</v>
      </c>
      <c r="Y149" s="113">
        <v>717</v>
      </c>
      <c r="Z149" s="113">
        <v>0</v>
      </c>
      <c r="AA149" s="114" t="s">
        <v>146</v>
      </c>
      <c r="AB149" s="109" t="s">
        <v>133</v>
      </c>
      <c r="AC149" s="107">
        <f t="shared" si="9"/>
        <v>0</v>
      </c>
    </row>
    <row r="150" spans="1:29" ht="168" x14ac:dyDescent="0.2">
      <c r="A150" s="108">
        <v>2022</v>
      </c>
      <c r="B150" s="108">
        <v>927</v>
      </c>
      <c r="C150" s="109" t="s">
        <v>671</v>
      </c>
      <c r="D150" s="208" t="s">
        <v>675</v>
      </c>
      <c r="E150" s="109" t="s">
        <v>612</v>
      </c>
      <c r="F150" s="210" t="s">
        <v>673</v>
      </c>
      <c r="G150" s="112">
        <v>4319.53</v>
      </c>
      <c r="H150" s="112">
        <v>778.93</v>
      </c>
      <c r="I150" s="143" t="s">
        <v>119</v>
      </c>
      <c r="J150" s="112">
        <f t="shared" si="8"/>
        <v>3540.6</v>
      </c>
      <c r="K150" s="209" t="s">
        <v>674</v>
      </c>
      <c r="L150" s="108">
        <v>2022</v>
      </c>
      <c r="M150" s="108">
        <v>15121</v>
      </c>
      <c r="N150" s="109" t="s">
        <v>612</v>
      </c>
      <c r="O150" s="111" t="s">
        <v>668</v>
      </c>
      <c r="P150" s="109" t="s">
        <v>669</v>
      </c>
      <c r="Q150" s="109" t="s">
        <v>669</v>
      </c>
      <c r="R150" s="108">
        <v>17</v>
      </c>
      <c r="S150" s="111" t="s">
        <v>157</v>
      </c>
      <c r="T150" s="108">
        <v>2040101</v>
      </c>
      <c r="U150" s="108">
        <v>241</v>
      </c>
      <c r="V150" s="108">
        <v>200</v>
      </c>
      <c r="W150" s="108">
        <v>7004</v>
      </c>
      <c r="X150" s="113">
        <v>2021</v>
      </c>
      <c r="Y150" s="113">
        <v>717</v>
      </c>
      <c r="Z150" s="113">
        <v>0</v>
      </c>
      <c r="AA150" s="114" t="s">
        <v>146</v>
      </c>
      <c r="AB150" s="109" t="s">
        <v>133</v>
      </c>
      <c r="AC150" s="107">
        <f t="shared" si="9"/>
        <v>0</v>
      </c>
    </row>
    <row r="151" spans="1:29" x14ac:dyDescent="0.2">
      <c r="A151" s="108">
        <v>2023</v>
      </c>
      <c r="B151" s="108">
        <v>122</v>
      </c>
      <c r="C151" s="109" t="s">
        <v>381</v>
      </c>
      <c r="D151" s="208" t="s">
        <v>676</v>
      </c>
      <c r="E151" s="109" t="s">
        <v>677</v>
      </c>
      <c r="F151" s="210" t="s">
        <v>678</v>
      </c>
      <c r="G151" s="112">
        <v>4248.04</v>
      </c>
      <c r="H151" s="112">
        <v>766.04</v>
      </c>
      <c r="I151" s="143" t="s">
        <v>119</v>
      </c>
      <c r="J151" s="112">
        <f t="shared" si="8"/>
        <v>3482</v>
      </c>
      <c r="K151" s="209" t="s">
        <v>679</v>
      </c>
      <c r="L151" s="108">
        <v>2023</v>
      </c>
      <c r="M151" s="108">
        <v>729</v>
      </c>
      <c r="N151" s="109" t="s">
        <v>263</v>
      </c>
      <c r="O151" s="111" t="s">
        <v>668</v>
      </c>
      <c r="P151" s="109" t="s">
        <v>669</v>
      </c>
      <c r="Q151" s="109" t="s">
        <v>669</v>
      </c>
      <c r="R151" s="108" t="s">
        <v>217</v>
      </c>
      <c r="S151" s="111" t="s">
        <v>217</v>
      </c>
      <c r="T151" s="108"/>
      <c r="U151" s="108">
        <v>0</v>
      </c>
      <c r="V151" s="108">
        <v>0</v>
      </c>
      <c r="W151" s="108">
        <v>0</v>
      </c>
      <c r="X151" s="113">
        <v>0</v>
      </c>
      <c r="Y151" s="113">
        <v>0</v>
      </c>
      <c r="Z151" s="113">
        <v>0</v>
      </c>
      <c r="AA151" s="114" t="s">
        <v>146</v>
      </c>
      <c r="AB151" s="109" t="s">
        <v>273</v>
      </c>
      <c r="AC151" s="107">
        <f t="shared" si="9"/>
        <v>0</v>
      </c>
    </row>
    <row r="152" spans="1:29" ht="24" x14ac:dyDescent="0.2">
      <c r="A152" s="108">
        <v>2023</v>
      </c>
      <c r="B152" s="108">
        <v>153</v>
      </c>
      <c r="C152" s="109" t="s">
        <v>127</v>
      </c>
      <c r="D152" s="208" t="s">
        <v>680</v>
      </c>
      <c r="E152" s="109" t="s">
        <v>484</v>
      </c>
      <c r="F152" s="210" t="s">
        <v>681</v>
      </c>
      <c r="G152" s="112">
        <v>150</v>
      </c>
      <c r="H152" s="112">
        <v>0</v>
      </c>
      <c r="I152" s="143" t="s">
        <v>142</v>
      </c>
      <c r="J152" s="112">
        <f t="shared" si="8"/>
        <v>150</v>
      </c>
      <c r="K152" s="209" t="s">
        <v>146</v>
      </c>
      <c r="L152" s="108">
        <v>2023</v>
      </c>
      <c r="M152" s="108">
        <v>2254</v>
      </c>
      <c r="N152" s="109" t="s">
        <v>682</v>
      </c>
      <c r="O152" s="111" t="s">
        <v>683</v>
      </c>
      <c r="P152" s="109" t="s">
        <v>146</v>
      </c>
      <c r="Q152" s="109" t="s">
        <v>146</v>
      </c>
      <c r="R152" s="108">
        <v>21</v>
      </c>
      <c r="S152" s="111" t="s">
        <v>147</v>
      </c>
      <c r="T152" s="108"/>
      <c r="U152" s="108">
        <v>0</v>
      </c>
      <c r="V152" s="108">
        <v>0</v>
      </c>
      <c r="W152" s="108">
        <v>0</v>
      </c>
      <c r="X152" s="113">
        <v>0</v>
      </c>
      <c r="Y152" s="113">
        <v>0</v>
      </c>
      <c r="Z152" s="113">
        <v>0</v>
      </c>
      <c r="AA152" s="114" t="s">
        <v>146</v>
      </c>
      <c r="AB152" s="109" t="s">
        <v>626</v>
      </c>
      <c r="AC152" s="107">
        <f t="shared" si="9"/>
        <v>1</v>
      </c>
    </row>
    <row r="153" spans="1:29" x14ac:dyDescent="0.2">
      <c r="A153" s="108">
        <v>2023</v>
      </c>
      <c r="B153" s="108">
        <v>170</v>
      </c>
      <c r="C153" s="109" t="s">
        <v>266</v>
      </c>
      <c r="D153" s="208" t="s">
        <v>684</v>
      </c>
      <c r="E153" s="109" t="s">
        <v>160</v>
      </c>
      <c r="F153" s="210"/>
      <c r="G153" s="112">
        <v>-150</v>
      </c>
      <c r="H153" s="112">
        <v>0</v>
      </c>
      <c r="I153" s="143" t="s">
        <v>119</v>
      </c>
      <c r="J153" s="112">
        <f t="shared" si="8"/>
        <v>-150</v>
      </c>
      <c r="K153" s="209" t="s">
        <v>146</v>
      </c>
      <c r="L153" s="108">
        <v>2023</v>
      </c>
      <c r="M153" s="108">
        <v>2748</v>
      </c>
      <c r="N153" s="109" t="s">
        <v>140</v>
      </c>
      <c r="O153" s="111" t="s">
        <v>683</v>
      </c>
      <c r="P153" s="109" t="s">
        <v>146</v>
      </c>
      <c r="Q153" s="109" t="s">
        <v>146</v>
      </c>
      <c r="R153" s="108">
        <v>21</v>
      </c>
      <c r="S153" s="111" t="s">
        <v>147</v>
      </c>
      <c r="T153" s="108"/>
      <c r="U153" s="108">
        <v>0</v>
      </c>
      <c r="V153" s="108">
        <v>0</v>
      </c>
      <c r="W153" s="108">
        <v>0</v>
      </c>
      <c r="X153" s="113">
        <v>0</v>
      </c>
      <c r="Y153" s="113">
        <v>0</v>
      </c>
      <c r="Z153" s="113">
        <v>0</v>
      </c>
      <c r="AA153" s="114" t="s">
        <v>146</v>
      </c>
      <c r="AB153" s="109" t="s">
        <v>138</v>
      </c>
      <c r="AC153" s="107">
        <f t="shared" si="9"/>
        <v>0</v>
      </c>
    </row>
    <row r="154" spans="1:29" ht="120" x14ac:dyDescent="0.2">
      <c r="A154" s="108">
        <v>2023</v>
      </c>
      <c r="B154" s="108">
        <v>217</v>
      </c>
      <c r="C154" s="109" t="s">
        <v>177</v>
      </c>
      <c r="D154" s="208" t="s">
        <v>685</v>
      </c>
      <c r="E154" s="109" t="s">
        <v>201</v>
      </c>
      <c r="F154" s="210" t="s">
        <v>686</v>
      </c>
      <c r="G154" s="112">
        <v>159</v>
      </c>
      <c r="H154" s="112">
        <v>0</v>
      </c>
      <c r="I154" s="143" t="s">
        <v>142</v>
      </c>
      <c r="J154" s="112">
        <f t="shared" si="8"/>
        <v>159</v>
      </c>
      <c r="K154" s="209" t="s">
        <v>687</v>
      </c>
      <c r="L154" s="108">
        <v>2023</v>
      </c>
      <c r="M154" s="108">
        <v>4360</v>
      </c>
      <c r="N154" s="109" t="s">
        <v>201</v>
      </c>
      <c r="O154" s="111" t="s">
        <v>688</v>
      </c>
      <c r="P154" s="109" t="s">
        <v>689</v>
      </c>
      <c r="Q154" s="109" t="s">
        <v>690</v>
      </c>
      <c r="R154" s="108">
        <v>22</v>
      </c>
      <c r="S154" s="111" t="s">
        <v>625</v>
      </c>
      <c r="T154" s="108">
        <v>1020201</v>
      </c>
      <c r="U154" s="108">
        <v>122</v>
      </c>
      <c r="V154" s="108">
        <v>145</v>
      </c>
      <c r="W154" s="108">
        <v>6011</v>
      </c>
      <c r="X154" s="113">
        <v>2022</v>
      </c>
      <c r="Y154" s="113">
        <v>536</v>
      </c>
      <c r="Z154" s="113">
        <v>0</v>
      </c>
      <c r="AA154" s="114" t="s">
        <v>132</v>
      </c>
      <c r="AB154" s="109" t="s">
        <v>627</v>
      </c>
      <c r="AC154" s="107">
        <f t="shared" si="9"/>
        <v>1</v>
      </c>
    </row>
    <row r="155" spans="1:29" ht="120" x14ac:dyDescent="0.2">
      <c r="A155" s="108">
        <v>2023</v>
      </c>
      <c r="B155" s="108">
        <v>217</v>
      </c>
      <c r="C155" s="109" t="s">
        <v>177</v>
      </c>
      <c r="D155" s="208" t="s">
        <v>685</v>
      </c>
      <c r="E155" s="109" t="s">
        <v>201</v>
      </c>
      <c r="F155" s="210" t="s">
        <v>686</v>
      </c>
      <c r="G155" s="112">
        <v>4000</v>
      </c>
      <c r="H155" s="112">
        <v>0</v>
      </c>
      <c r="I155" s="143" t="s">
        <v>142</v>
      </c>
      <c r="J155" s="112">
        <f t="shared" si="8"/>
        <v>4000</v>
      </c>
      <c r="K155" s="209" t="s">
        <v>687</v>
      </c>
      <c r="L155" s="108">
        <v>2023</v>
      </c>
      <c r="M155" s="108">
        <v>4360</v>
      </c>
      <c r="N155" s="109" t="s">
        <v>201</v>
      </c>
      <c r="O155" s="111" t="s">
        <v>688</v>
      </c>
      <c r="P155" s="109" t="s">
        <v>689</v>
      </c>
      <c r="Q155" s="109" t="s">
        <v>690</v>
      </c>
      <c r="R155" s="108">
        <v>22</v>
      </c>
      <c r="S155" s="111" t="s">
        <v>625</v>
      </c>
      <c r="T155" s="108">
        <v>1020201</v>
      </c>
      <c r="U155" s="108">
        <v>122</v>
      </c>
      <c r="V155" s="108">
        <v>145</v>
      </c>
      <c r="W155" s="108">
        <v>6011</v>
      </c>
      <c r="X155" s="113">
        <v>2021</v>
      </c>
      <c r="Y155" s="113">
        <v>536</v>
      </c>
      <c r="Z155" s="113">
        <v>0</v>
      </c>
      <c r="AA155" s="114" t="s">
        <v>132</v>
      </c>
      <c r="AB155" s="109" t="s">
        <v>627</v>
      </c>
      <c r="AC155" s="107">
        <f t="shared" si="9"/>
        <v>0</v>
      </c>
    </row>
    <row r="156" spans="1:29" ht="144" x14ac:dyDescent="0.2">
      <c r="A156" s="108">
        <v>2023</v>
      </c>
      <c r="B156" s="108">
        <v>200</v>
      </c>
      <c r="C156" s="109" t="s">
        <v>137</v>
      </c>
      <c r="D156" s="208" t="s">
        <v>691</v>
      </c>
      <c r="E156" s="109" t="s">
        <v>249</v>
      </c>
      <c r="F156" s="210" t="s">
        <v>692</v>
      </c>
      <c r="G156" s="112">
        <v>194.25</v>
      </c>
      <c r="H156" s="112">
        <v>35.03</v>
      </c>
      <c r="I156" s="143" t="s">
        <v>119</v>
      </c>
      <c r="J156" s="112">
        <f t="shared" si="8"/>
        <v>159.22</v>
      </c>
      <c r="K156" s="209" t="s">
        <v>693</v>
      </c>
      <c r="L156" s="108">
        <v>2023</v>
      </c>
      <c r="M156" s="108">
        <v>3677</v>
      </c>
      <c r="N156" s="109" t="s">
        <v>272</v>
      </c>
      <c r="O156" s="111" t="s">
        <v>694</v>
      </c>
      <c r="P156" s="109" t="s">
        <v>695</v>
      </c>
      <c r="Q156" s="109" t="s">
        <v>696</v>
      </c>
      <c r="R156" s="108">
        <v>12</v>
      </c>
      <c r="S156" s="111" t="s">
        <v>282</v>
      </c>
      <c r="T156" s="108">
        <v>1000201</v>
      </c>
      <c r="U156" s="108">
        <v>122</v>
      </c>
      <c r="V156" s="108">
        <v>145</v>
      </c>
      <c r="W156" s="108">
        <v>2106</v>
      </c>
      <c r="X156" s="113">
        <v>2023</v>
      </c>
      <c r="Y156" s="113">
        <v>457</v>
      </c>
      <c r="Z156" s="113">
        <v>0</v>
      </c>
      <c r="AA156" s="114" t="s">
        <v>138</v>
      </c>
      <c r="AB156" s="109" t="s">
        <v>367</v>
      </c>
      <c r="AC156" s="107">
        <f t="shared" si="9"/>
        <v>1</v>
      </c>
    </row>
    <row r="157" spans="1:29" ht="108" x14ac:dyDescent="0.2">
      <c r="A157" s="108">
        <v>2023</v>
      </c>
      <c r="B157" s="108">
        <v>201</v>
      </c>
      <c r="C157" s="109" t="s">
        <v>137</v>
      </c>
      <c r="D157" s="208" t="s">
        <v>697</v>
      </c>
      <c r="E157" s="109" t="s">
        <v>182</v>
      </c>
      <c r="F157" s="210" t="s">
        <v>698</v>
      </c>
      <c r="G157" s="112">
        <v>651.37</v>
      </c>
      <c r="H157" s="112">
        <v>117.46</v>
      </c>
      <c r="I157" s="143" t="s">
        <v>119</v>
      </c>
      <c r="J157" s="112">
        <f t="shared" si="8"/>
        <v>533.91</v>
      </c>
      <c r="K157" s="209" t="s">
        <v>333</v>
      </c>
      <c r="L157" s="108">
        <v>2023</v>
      </c>
      <c r="M157" s="108">
        <v>4024</v>
      </c>
      <c r="N157" s="109" t="s">
        <v>135</v>
      </c>
      <c r="O157" s="111" t="s">
        <v>694</v>
      </c>
      <c r="P157" s="109" t="s">
        <v>695</v>
      </c>
      <c r="Q157" s="109" t="s">
        <v>696</v>
      </c>
      <c r="R157" s="108">
        <v>12</v>
      </c>
      <c r="S157" s="111" t="s">
        <v>282</v>
      </c>
      <c r="T157" s="108">
        <v>1000201</v>
      </c>
      <c r="U157" s="108">
        <v>122</v>
      </c>
      <c r="V157" s="108">
        <v>145</v>
      </c>
      <c r="W157" s="108">
        <v>2107</v>
      </c>
      <c r="X157" s="113">
        <v>2022</v>
      </c>
      <c r="Y157" s="113">
        <v>435</v>
      </c>
      <c r="Z157" s="113">
        <v>0</v>
      </c>
      <c r="AA157" s="114" t="s">
        <v>138</v>
      </c>
      <c r="AB157" s="109" t="s">
        <v>347</v>
      </c>
      <c r="AC157" s="107">
        <f t="shared" si="9"/>
        <v>0</v>
      </c>
    </row>
    <row r="158" spans="1:29" ht="48" x14ac:dyDescent="0.2">
      <c r="A158" s="108">
        <v>2017</v>
      </c>
      <c r="B158" s="108">
        <v>851</v>
      </c>
      <c r="C158" s="109" t="s">
        <v>699</v>
      </c>
      <c r="D158" s="208" t="s">
        <v>700</v>
      </c>
      <c r="E158" s="109" t="s">
        <v>701</v>
      </c>
      <c r="F158" s="210" t="s">
        <v>702</v>
      </c>
      <c r="G158" s="112">
        <v>10.82</v>
      </c>
      <c r="H158" s="112">
        <v>1.95</v>
      </c>
      <c r="I158" s="143" t="s">
        <v>119</v>
      </c>
      <c r="J158" s="112">
        <f t="shared" si="8"/>
        <v>8.870000000000001</v>
      </c>
      <c r="K158" s="209" t="s">
        <v>703</v>
      </c>
      <c r="L158" s="108">
        <v>2017</v>
      </c>
      <c r="M158" s="108">
        <v>13658</v>
      </c>
      <c r="N158" s="109" t="s">
        <v>704</v>
      </c>
      <c r="O158" s="111" t="s">
        <v>705</v>
      </c>
      <c r="P158" s="109" t="s">
        <v>706</v>
      </c>
      <c r="Q158" s="109" t="s">
        <v>706</v>
      </c>
      <c r="R158" s="108">
        <v>17</v>
      </c>
      <c r="S158" s="111" t="s">
        <v>157</v>
      </c>
      <c r="T158" s="108">
        <v>1020201</v>
      </c>
      <c r="U158" s="108">
        <v>122</v>
      </c>
      <c r="V158" s="108">
        <v>145</v>
      </c>
      <c r="W158" s="108">
        <v>7002</v>
      </c>
      <c r="X158" s="113">
        <v>2017</v>
      </c>
      <c r="Y158" s="113">
        <v>735</v>
      </c>
      <c r="Z158" s="113">
        <v>0</v>
      </c>
      <c r="AA158" s="114" t="s">
        <v>146</v>
      </c>
      <c r="AB158" s="109" t="s">
        <v>707</v>
      </c>
      <c r="AC158" s="107">
        <f t="shared" si="9"/>
        <v>1</v>
      </c>
    </row>
    <row r="159" spans="1:29" ht="168" x14ac:dyDescent="0.2">
      <c r="A159" s="108">
        <v>2022</v>
      </c>
      <c r="B159" s="108">
        <v>717</v>
      </c>
      <c r="C159" s="109" t="s">
        <v>229</v>
      </c>
      <c r="D159" s="208" t="s">
        <v>708</v>
      </c>
      <c r="E159" s="109" t="s">
        <v>709</v>
      </c>
      <c r="F159" s="210" t="s">
        <v>710</v>
      </c>
      <c r="G159" s="112">
        <v>3538</v>
      </c>
      <c r="H159" s="112">
        <v>638</v>
      </c>
      <c r="I159" s="143" t="s">
        <v>119</v>
      </c>
      <c r="J159" s="112">
        <f t="shared" si="8"/>
        <v>2900</v>
      </c>
      <c r="K159" s="209" t="s">
        <v>711</v>
      </c>
      <c r="L159" s="108">
        <v>2022</v>
      </c>
      <c r="M159" s="108">
        <v>11720</v>
      </c>
      <c r="N159" s="109" t="s">
        <v>712</v>
      </c>
      <c r="O159" s="111" t="s">
        <v>705</v>
      </c>
      <c r="P159" s="109" t="s">
        <v>706</v>
      </c>
      <c r="Q159" s="109" t="s">
        <v>706</v>
      </c>
      <c r="R159" s="108">
        <v>17</v>
      </c>
      <c r="S159" s="111" t="s">
        <v>157</v>
      </c>
      <c r="T159" s="108">
        <v>1020201</v>
      </c>
      <c r="U159" s="108">
        <v>122</v>
      </c>
      <c r="V159" s="108">
        <v>145</v>
      </c>
      <c r="W159" s="108">
        <v>7009</v>
      </c>
      <c r="X159" s="113">
        <v>2022</v>
      </c>
      <c r="Y159" s="113">
        <v>167</v>
      </c>
      <c r="Z159" s="113">
        <v>0</v>
      </c>
      <c r="AA159" s="114" t="s">
        <v>146</v>
      </c>
      <c r="AB159" s="109" t="s">
        <v>713</v>
      </c>
      <c r="AC159" s="107">
        <f t="shared" si="9"/>
        <v>0</v>
      </c>
    </row>
    <row r="160" spans="1:29" x14ac:dyDescent="0.2">
      <c r="A160" s="108"/>
      <c r="B160" s="108"/>
      <c r="C160" s="109"/>
      <c r="D160" s="208"/>
      <c r="E160" s="109"/>
      <c r="F160" s="211"/>
      <c r="G160" s="212"/>
      <c r="H160" s="112"/>
      <c r="I160" s="143"/>
      <c r="J160" s="112"/>
      <c r="K160" s="209"/>
      <c r="L160" s="108"/>
      <c r="M160" s="108"/>
      <c r="N160" s="109"/>
      <c r="O160" s="111"/>
      <c r="P160" s="109"/>
      <c r="Q160" s="109"/>
      <c r="R160" s="108"/>
      <c r="S160" s="111"/>
      <c r="T160" s="108"/>
      <c r="U160" s="108"/>
      <c r="V160" s="108"/>
      <c r="W160" s="108"/>
      <c r="X160" s="113"/>
      <c r="Y160" s="113"/>
      <c r="Z160" s="113"/>
      <c r="AA160" s="114"/>
      <c r="AB160" s="109"/>
    </row>
    <row r="161" spans="1:29" x14ac:dyDescent="0.2">
      <c r="A161" s="108"/>
      <c r="B161" s="108"/>
      <c r="C161" s="109"/>
      <c r="D161" s="208"/>
      <c r="E161" s="109"/>
      <c r="F161" s="213" t="s">
        <v>714</v>
      </c>
      <c r="G161" s="214">
        <f>SUM(G11:G159)</f>
        <v>491917.51000000013</v>
      </c>
      <c r="H161" s="112"/>
      <c r="I161" s="143"/>
      <c r="J161" s="112"/>
      <c r="K161" s="209"/>
      <c r="L161" s="108"/>
      <c r="M161" s="108"/>
      <c r="N161" s="109"/>
      <c r="O161" s="111"/>
      <c r="P161" s="109"/>
      <c r="Q161" s="109"/>
      <c r="R161" s="108"/>
      <c r="S161" s="111"/>
      <c r="T161" s="108"/>
      <c r="U161" s="108"/>
      <c r="V161" s="108"/>
      <c r="W161" s="108"/>
      <c r="X161" s="113"/>
      <c r="Y161" s="113"/>
      <c r="Z161" s="113"/>
      <c r="AA161" s="114"/>
      <c r="AB161" s="109"/>
      <c r="AC161" s="107">
        <f>SUM(AC11:AC159)</f>
        <v>62</v>
      </c>
    </row>
    <row r="162" spans="1:29" x14ac:dyDescent="0.2">
      <c r="C162" s="107"/>
      <c r="D162" s="107"/>
      <c r="E162" s="107"/>
      <c r="F162" s="107"/>
      <c r="G162" s="107"/>
      <c r="H162" s="107"/>
      <c r="I162" s="107"/>
      <c r="J162" s="107"/>
      <c r="N162" s="107"/>
      <c r="O162" s="107"/>
      <c r="P162" s="107"/>
      <c r="Q162" s="107"/>
      <c r="S162" s="107"/>
      <c r="AB162" s="107"/>
    </row>
    <row r="163" spans="1:29" x14ac:dyDescent="0.2">
      <c r="C163" s="107"/>
      <c r="D163" s="107"/>
      <c r="E163" s="107"/>
      <c r="F163" s="107"/>
      <c r="G163" s="107"/>
      <c r="H163" s="107"/>
      <c r="I163" s="107"/>
      <c r="J163" s="107"/>
      <c r="N163" s="107"/>
      <c r="O163" s="107"/>
      <c r="P163" s="107"/>
      <c r="Q163" s="107"/>
      <c r="S163" s="107"/>
      <c r="AB163" s="107"/>
    </row>
    <row r="164" spans="1:29" x14ac:dyDescent="0.2">
      <c r="C164" s="107"/>
      <c r="D164" s="107"/>
      <c r="E164" s="107"/>
      <c r="F164" s="107"/>
      <c r="G164" s="107"/>
      <c r="H164" s="107"/>
      <c r="I164" s="107"/>
      <c r="J164" s="107"/>
      <c r="N164" s="107"/>
      <c r="O164" s="107"/>
      <c r="P164" s="107"/>
      <c r="Q164" s="107"/>
      <c r="S164" s="107"/>
      <c r="AB164" s="107"/>
    </row>
    <row r="165" spans="1:29" x14ac:dyDescent="0.2">
      <c r="C165" s="107"/>
      <c r="D165" s="107"/>
      <c r="E165" s="107"/>
      <c r="F165" s="107"/>
      <c r="G165" s="107"/>
      <c r="H165" s="107"/>
      <c r="I165" s="107"/>
      <c r="J165" s="107"/>
      <c r="N165" s="107"/>
      <c r="O165" s="107"/>
      <c r="P165" s="107"/>
      <c r="Q165" s="107"/>
      <c r="S165" s="107"/>
      <c r="AB165" s="107"/>
    </row>
    <row r="166" spans="1:29" x14ac:dyDescent="0.2">
      <c r="C166" s="107"/>
      <c r="D166" s="107"/>
      <c r="E166" s="107"/>
      <c r="F166" s="107"/>
      <c r="G166" s="107"/>
      <c r="H166" s="107"/>
      <c r="I166" s="107"/>
      <c r="J166" s="107"/>
      <c r="N166" s="107"/>
      <c r="O166" s="107"/>
      <c r="P166" s="107"/>
      <c r="Q166" s="107"/>
      <c r="S166" s="107"/>
      <c r="AB166" s="107"/>
    </row>
    <row r="167" spans="1:29" x14ac:dyDescent="0.2">
      <c r="C167" s="107"/>
      <c r="D167" s="107"/>
      <c r="E167" s="107"/>
      <c r="F167" s="107"/>
      <c r="G167" s="107"/>
      <c r="H167" s="107"/>
      <c r="I167" s="107"/>
      <c r="J167" s="107"/>
      <c r="N167" s="107"/>
      <c r="O167" s="107"/>
      <c r="P167" s="107"/>
      <c r="Q167" s="107"/>
      <c r="S167" s="107"/>
      <c r="AB167" s="107"/>
    </row>
    <row r="168" spans="1:29" x14ac:dyDescent="0.2">
      <c r="C168" s="107"/>
      <c r="D168" s="107"/>
      <c r="E168" s="107"/>
      <c r="F168" s="107"/>
      <c r="G168" s="107"/>
      <c r="H168" s="107"/>
      <c r="I168" s="107"/>
      <c r="J168" s="107"/>
      <c r="N168" s="107"/>
      <c r="O168" s="107"/>
      <c r="P168" s="107"/>
      <c r="Q168" s="107"/>
      <c r="S168" s="107"/>
      <c r="AB168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opLeftCell="C1" zoomScaleNormal="100" workbookViewId="0">
      <selection sqref="A1:P1"/>
    </sheetView>
  </sheetViews>
  <sheetFormatPr defaultRowHeight="15" x14ac:dyDescent="0.2"/>
  <cols>
    <col min="1" max="1" width="0" style="107" hidden="1" customWidth="1"/>
    <col min="2" max="2" width="10.28515625" style="107" hidden="1" customWidth="1"/>
    <col min="3" max="3" width="15.7109375" style="120" customWidth="1"/>
    <col min="4" max="4" width="10.7109375" style="119" bestFit="1" customWidth="1"/>
    <col min="5" max="5" width="10.7109375" style="119" customWidth="1"/>
    <col min="6" max="6" width="43.7109375" style="120" customWidth="1"/>
    <col min="7" max="7" width="15.5703125" style="120" hidden="1" customWidth="1"/>
    <col min="8" max="9" width="12.140625" style="121" customWidth="1"/>
    <col min="10" max="10" width="22.85546875" style="120" customWidth="1"/>
    <col min="11" max="11" width="13.7109375" style="120" customWidth="1"/>
    <col min="12" max="12" width="21.7109375" style="107" customWidth="1"/>
    <col min="13" max="16" width="12.140625" style="107" customWidth="1"/>
    <col min="17" max="16384" width="9.140625" style="107"/>
  </cols>
  <sheetData>
    <row r="1" spans="1:17" s="90" customFormat="1" ht="23.1" customHeight="1" x14ac:dyDescent="0.2">
      <c r="A1" s="239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153"/>
    </row>
    <row r="2" spans="1:17" s="97" customFormat="1" ht="15" customHeight="1" x14ac:dyDescent="0.2"/>
    <row r="3" spans="1:17" s="90" customFormat="1" ht="23.1" customHeight="1" x14ac:dyDescent="0.2">
      <c r="A3" s="288" t="s">
        <v>111</v>
      </c>
      <c r="B3" s="288"/>
      <c r="C3" s="288"/>
      <c r="D3" s="288"/>
      <c r="E3" s="288"/>
      <c r="F3" s="288"/>
      <c r="G3" s="288"/>
      <c r="H3" s="288"/>
      <c r="I3" s="288"/>
      <c r="J3" s="289"/>
      <c r="K3" s="289"/>
      <c r="L3" s="289"/>
      <c r="M3" s="289"/>
      <c r="N3" s="289"/>
      <c r="O3" s="289"/>
      <c r="P3" s="289"/>
      <c r="Q3" s="152"/>
    </row>
    <row r="4" spans="1:17" s="90" customFormat="1" x14ac:dyDescent="0.2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7"/>
      <c r="Q4" s="152"/>
    </row>
    <row r="5" spans="1:17" s="90" customFormat="1" ht="23.1" customHeight="1" x14ac:dyDescent="0.2">
      <c r="A5" s="293" t="s">
        <v>110</v>
      </c>
      <c r="B5" s="293"/>
      <c r="C5" s="293"/>
      <c r="D5" s="293"/>
      <c r="E5" s="293"/>
      <c r="F5" s="293"/>
      <c r="G5" s="293"/>
      <c r="H5" s="293"/>
      <c r="I5" s="294"/>
      <c r="J5" s="207" t="s">
        <v>109</v>
      </c>
      <c r="K5" s="151"/>
      <c r="L5" s="151"/>
      <c r="M5" s="151"/>
      <c r="N5" s="151"/>
      <c r="O5" s="151"/>
      <c r="P5" s="206"/>
      <c r="Q5" s="152"/>
    </row>
    <row r="6" spans="1:17" s="90" customFormat="1" ht="23.1" customHeight="1" x14ac:dyDescent="0.2">
      <c r="C6" s="301" t="s">
        <v>96</v>
      </c>
      <c r="D6" s="302"/>
      <c r="E6" s="302"/>
      <c r="F6" s="302"/>
      <c r="G6" s="303"/>
      <c r="H6" s="200">
        <v>0</v>
      </c>
      <c r="I6" s="204"/>
      <c r="J6" s="299" t="s">
        <v>96</v>
      </c>
      <c r="K6" s="299"/>
      <c r="L6" s="299"/>
      <c r="M6" s="299"/>
      <c r="N6" s="300"/>
      <c r="O6" s="205">
        <v>0</v>
      </c>
      <c r="P6" s="204"/>
    </row>
    <row r="7" spans="1:17" s="90" customFormat="1" ht="23.1" customHeight="1" x14ac:dyDescent="0.2">
      <c r="C7" s="301" t="s">
        <v>94</v>
      </c>
      <c r="D7" s="302"/>
      <c r="E7" s="302"/>
      <c r="F7" s="302"/>
      <c r="G7" s="201"/>
      <c r="H7" s="200">
        <v>0</v>
      </c>
      <c r="I7" s="202"/>
      <c r="J7" s="297" t="s">
        <v>94</v>
      </c>
      <c r="K7" s="297"/>
      <c r="L7" s="297"/>
      <c r="M7" s="297"/>
      <c r="N7" s="298"/>
      <c r="O7" s="203">
        <v>0</v>
      </c>
      <c r="P7" s="202"/>
    </row>
    <row r="8" spans="1:17" s="90" customFormat="1" ht="23.1" customHeight="1" x14ac:dyDescent="0.2">
      <c r="C8" s="301" t="s">
        <v>93</v>
      </c>
      <c r="D8" s="302"/>
      <c r="E8" s="302"/>
      <c r="F8" s="302"/>
      <c r="G8" s="201"/>
      <c r="H8" s="200">
        <f>H6-H7</f>
        <v>0</v>
      </c>
      <c r="I8" s="198"/>
      <c r="J8" s="295" t="s">
        <v>93</v>
      </c>
      <c r="K8" s="295"/>
      <c r="L8" s="295"/>
      <c r="M8" s="295"/>
      <c r="N8" s="296"/>
      <c r="O8" s="199">
        <v>0</v>
      </c>
      <c r="P8" s="198"/>
    </row>
    <row r="9" spans="1:17" s="90" customFormat="1" x14ac:dyDescent="0.2">
      <c r="C9" s="197"/>
      <c r="D9" s="197"/>
      <c r="E9" s="197"/>
      <c r="F9" s="197"/>
      <c r="G9" s="196"/>
      <c r="H9" s="195"/>
      <c r="I9" s="168"/>
      <c r="J9" s="171"/>
      <c r="K9" s="171"/>
      <c r="L9" s="171"/>
      <c r="M9" s="171"/>
      <c r="N9" s="171"/>
      <c r="O9" s="194"/>
      <c r="P9" s="193"/>
    </row>
    <row r="10" spans="1:17" s="90" customFormat="1" ht="16.5" customHeight="1" x14ac:dyDescent="0.2">
      <c r="A10" s="290" t="s">
        <v>108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2"/>
    </row>
    <row r="11" spans="1:17" s="90" customFormat="1" ht="23.1" customHeight="1" x14ac:dyDescent="0.2">
      <c r="A11" s="223" t="s">
        <v>14</v>
      </c>
      <c r="B11" s="248"/>
      <c r="C11" s="223" t="s">
        <v>15</v>
      </c>
      <c r="D11" s="247"/>
      <c r="E11" s="247"/>
      <c r="F11" s="247"/>
      <c r="G11" s="247"/>
      <c r="H11" s="247"/>
      <c r="I11" s="248"/>
      <c r="J11" s="223" t="s">
        <v>1</v>
      </c>
      <c r="K11" s="248"/>
      <c r="L11" s="150"/>
      <c r="M11" s="223" t="s">
        <v>64</v>
      </c>
      <c r="N11" s="247"/>
      <c r="O11" s="247"/>
      <c r="P11" s="248"/>
    </row>
    <row r="12" spans="1:17" ht="36" customHeight="1" x14ac:dyDescent="0.2">
      <c r="A12" s="104" t="s">
        <v>21</v>
      </c>
      <c r="B12" s="192" t="s">
        <v>107</v>
      </c>
      <c r="C12" s="104" t="s">
        <v>24</v>
      </c>
      <c r="D12" s="105" t="s">
        <v>25</v>
      </c>
      <c r="E12" s="191" t="s">
        <v>106</v>
      </c>
      <c r="F12" s="104" t="s">
        <v>26</v>
      </c>
      <c r="G12" s="104" t="s">
        <v>28</v>
      </c>
      <c r="H12" s="141" t="s">
        <v>66</v>
      </c>
      <c r="I12" s="106" t="s">
        <v>67</v>
      </c>
      <c r="J12" s="104" t="s">
        <v>30</v>
      </c>
      <c r="K12" s="104" t="s">
        <v>31</v>
      </c>
      <c r="L12" s="131" t="s">
        <v>105</v>
      </c>
      <c r="M12" s="129" t="s">
        <v>66</v>
      </c>
      <c r="N12" s="129" t="s">
        <v>104</v>
      </c>
      <c r="O12" s="129" t="s">
        <v>103</v>
      </c>
      <c r="P12" s="129" t="s">
        <v>65</v>
      </c>
    </row>
    <row r="13" spans="1:17" x14ac:dyDescent="0.2">
      <c r="C13" s="110"/>
      <c r="D13" s="109"/>
      <c r="E13" s="109"/>
      <c r="F13" s="111"/>
      <c r="G13" s="111"/>
      <c r="H13" s="112"/>
      <c r="I13" s="112"/>
      <c r="J13" s="111"/>
      <c r="K13" s="111"/>
      <c r="L13" s="109"/>
      <c r="M13" s="112"/>
      <c r="N13" s="112"/>
      <c r="O13" s="112"/>
    </row>
    <row r="14" spans="1:17" x14ac:dyDescent="0.2">
      <c r="C14" s="107"/>
      <c r="D14" s="107"/>
      <c r="E14" s="107"/>
      <c r="F14" s="107"/>
      <c r="G14" s="107"/>
      <c r="H14" s="107"/>
      <c r="I14" s="107"/>
      <c r="J14" s="107"/>
      <c r="K14" s="190"/>
    </row>
    <row r="15" spans="1:17" x14ac:dyDescent="0.2"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7" x14ac:dyDescent="0.2">
      <c r="C16" s="107"/>
      <c r="D16" s="107"/>
      <c r="E16" s="107"/>
      <c r="F16" s="107"/>
      <c r="G16" s="107"/>
      <c r="H16" s="107"/>
      <c r="I16" s="107"/>
      <c r="J16" s="107"/>
      <c r="K16" s="107"/>
    </row>
    <row r="17" s="107" customFormat="1" x14ac:dyDescent="0.2"/>
    <row r="18" s="107" customFormat="1" x14ac:dyDescent="0.2"/>
    <row r="19" s="107" customFormat="1" x14ac:dyDescent="0.2"/>
    <row r="20" s="107" customFormat="1" x14ac:dyDescent="0.2"/>
  </sheetData>
  <mergeCells count="15">
    <mergeCell ref="J7:N7"/>
    <mergeCell ref="J6:N6"/>
    <mergeCell ref="C6:G6"/>
    <mergeCell ref="C7:F7"/>
    <mergeCell ref="C8:F8"/>
    <mergeCell ref="A4:P4"/>
    <mergeCell ref="C11:I11"/>
    <mergeCell ref="A11:B11"/>
    <mergeCell ref="A3:P3"/>
    <mergeCell ref="A10:P10"/>
    <mergeCell ref="A1:P1"/>
    <mergeCell ref="J11:K11"/>
    <mergeCell ref="M11:P11"/>
    <mergeCell ref="A5:I5"/>
    <mergeCell ref="J8:N8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Mattia Marrari</cp:lastModifiedBy>
  <cp:lastPrinted>2015-01-23T09:39:52Z</cp:lastPrinted>
  <dcterms:created xsi:type="dcterms:W3CDTF">1996-11-05T10:16:36Z</dcterms:created>
  <dcterms:modified xsi:type="dcterms:W3CDTF">2023-06-05T07:02:08Z</dcterms:modified>
</cp:coreProperties>
</file>